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Spe2016" reservationPassword="0"/>
  <workbookPr/>
  <bookViews>
    <workbookView xWindow="240" yWindow="120" windowWidth="14940" windowHeight="9225" activeTab="0"/>
  </bookViews>
  <sheets>
    <sheet name="Rekapitulace" sheetId="1" r:id="rId1"/>
    <sheet name="0" sheetId="2" r:id="rId2"/>
    <sheet name="1" sheetId="3" r:id="rId3"/>
    <sheet name="2" sheetId="4" r:id="rId4"/>
  </sheets>
  <definedNames/>
  <calcPr/>
  <webPublishing/>
</workbook>
</file>

<file path=xl/sharedStrings.xml><?xml version="1.0" encoding="utf-8"?>
<sst xmlns="http://schemas.openxmlformats.org/spreadsheetml/2006/main" count="1278" uniqueCount="452">
  <si>
    <t>Firma: Transconsult s.r.o</t>
  </si>
  <si>
    <t>Rekapitulace ceny</t>
  </si>
  <si>
    <t>Stavba: 409 - Nymburk – Most v ulici Široká přes vodní tok Liduška</t>
  </si>
  <si>
    <t>Varianta: II - Aktualizace 2024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</si>
  <si>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</si>
  <si>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</si>
  <si>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</si>
  <si>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</si>
  <si>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</si>
  <si>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</si>
  <si>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</si>
  <si>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</si>
  <si>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</si>
  <si>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</si>
  <si>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</si>
  <si>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409</t>
  </si>
  <si>
    <t>Nymburk – Most v ulici Široká přes vodní tok Liduška</t>
  </si>
  <si>
    <t>O</t>
  </si>
  <si>
    <t>Rozpočet:</t>
  </si>
  <si>
    <t>Zatřídění JKSO:</t>
  </si>
  <si>
    <t>0,00</t>
  </si>
  <si>
    <t>15,00</t>
  </si>
  <si>
    <t>21,00</t>
  </si>
  <si>
    <t>2</t>
  </si>
  <si>
    <t>0</t>
  </si>
  <si>
    <t>Všeobecné položky</t>
  </si>
  <si>
    <t>Typ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</si>
  <si>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</si>
  <si>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</si>
  <si>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</si>
  <si>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</si>
  <si>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</si>
  <si>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</si>
  <si>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</si>
  <si>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</si>
  <si>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</si>
  <si>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</si>
  <si>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</si>
  <si>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</si>
  <si>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</si>
  <si>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</si>
  <si>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</si>
  <si>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</si>
  <si>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</si>
  <si>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</si>
  <si>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</si>
  <si>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</si>
  <si>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</si>
  <si>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</si>
  <si>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</si>
  <si>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</si>
  <si>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- veškeré průkazní a kontrolní zkoušky dle příslušných kapitol TKP (vč. Vypracování kontrolního zkušebního plánu – KZP) 
- pomoc pro stavební dozor – zajištění všech zkoušek požadovaných technickým dozorem investora (TDI) v akreditované laboratoři nebo v laboratoři odsouhlasené TDI</t>
  </si>
  <si>
    <t>VV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</si>
  <si>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</si>
  <si>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</si>
  <si>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</si>
  <si>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</si>
  <si>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Zajištění dopravně inženýrského opatření během stavby a trvalého dopravní značení, včetně projednání s DOSSy a s tím souvisejících úprav navrženého řešení dle nových připomínek PČR a silničního správního úřadu  
stanovení přechodné a místní úpravy na PK</t>
  </si>
  <si>
    <t>zahrnuje veškeré náklady spojené s objednatelem požadovanými zařízeními</t>
  </si>
  <si>
    <t>02911</t>
  </si>
  <si>
    <t>OSTATNÍ POŽADAVKY - GEODETICKÉ ZAMĚŘENÍ</t>
  </si>
  <si>
    <t>veškerá geodetická zaměření, vypracování geometrického plánu, 
zřízení vytyčovací sítě stavby, vytyčení stávajících inženýrských sítí a nových inženýrských sítí</t>
  </si>
  <si>
    <t>zahrnuje veškeré náklady spojené s objednatelem požadovanými pracemi</t>
  </si>
  <si>
    <t>02940</t>
  </si>
  <si>
    <t>OSTATNÍ POŽADAVKY - VYPRACOVÁNÍ DOKUMENTACE</t>
  </si>
  <si>
    <t>dokumentace skutečného provedení  stavby</t>
  </si>
  <si>
    <t>02960</t>
  </si>
  <si>
    <t>OSTATNÍ POŽADAVKY - ODBORNÝ DOZOR</t>
  </si>
  <si>
    <t>opatření pro zajištění BOZP</t>
  </si>
  <si>
    <t>zahrnuje veškeré náklady spojené s objednatelem požadovaným dozorem</t>
  </si>
  <si>
    <t>03110</t>
  </si>
  <si>
    <t>ZAŘÍZENÍ STAVENIŠTĚ - KANCELÁŘE</t>
  </si>
  <si>
    <t>veškeré práce nutné ke zřízení a vyklízení staveniště</t>
  </si>
  <si>
    <t>zahrnuje objednatelem povolené náklady na pořízení (event. pronájem), provozování, udržování a likvidaci zhotovitelova zařízení</t>
  </si>
  <si>
    <t>Most v ulici Široká přes vodní tok Liduška</t>
  </si>
  <si>
    <t>014101</t>
  </si>
  <si>
    <t>POPLATKY ZA SKLÁDKU</t>
  </si>
  <si>
    <t>M3</t>
  </si>
  <si>
    <t>zemina, nestmelené vrstvy</t>
  </si>
  <si>
    <t>16+13=29</t>
  </si>
  <si>
    <t>zahrnuje veškeré poplatky provozovateli skládky související s uložením odpadu na skládce.</t>
  </si>
  <si>
    <t>betonová suť, kameny</t>
  </si>
  <si>
    <t>1+2=3</t>
  </si>
  <si>
    <t>nebezpečný odpad</t>
  </si>
  <si>
    <t>30</t>
  </si>
  <si>
    <t>ZEMNÍ PRÁCE</t>
  </si>
  <si>
    <t>111202</t>
  </si>
  <si>
    <t>ODSTRANĚNÍ KŘOVIN S ODVOZEM DO 2KM</t>
  </si>
  <si>
    <t>M2</t>
  </si>
  <si>
    <t>- odstranění keřového porostu včetně kořene 
 - včetně odvozu na skládku</t>
  </si>
  <si>
    <t>odstranění křovin a stromů do průměru 100 mm doprava dřevin na předepsanou vzdálenost spálení na hromadách nebo štěpkování</t>
  </si>
  <si>
    <t>113138</t>
  </si>
  <si>
    <t>ODSTRANĚNÍ KRYTU ZPEVNĚNÝCH PLOCH S ASFALT POJIVEM, ODVOZ DO 20KM</t>
  </si>
  <si>
    <t>tl. 100mm, 300m2 
včetně odvozu na skládku a uložení na skládce</t>
  </si>
  <si>
    <t>- plocha - z CAD 
300*0,1=30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</si>
  <si>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</si>
  <si>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113346</t>
  </si>
  <si>
    <t>ODSTRAN PODKL ZPEVNĚNÝCH PLOCH S CEM POJIVEM, ODVOZ DO 12KM</t>
  </si>
  <si>
    <t>tl.cca 300mm, 53m2 
včetně odvozu na skládku a uložení na skládce</t>
  </si>
  <si>
    <t>- plocha - z CAD 
(26+27)*0,3=16</t>
  </si>
  <si>
    <t>7</t>
  </si>
  <si>
    <t>113456</t>
  </si>
  <si>
    <t>ODSTRAN KRYTU ZPEVNĚNÝCH PLOCH Z BETONU VČET PODKLADU, ODVOZ DO 12KM</t>
  </si>
  <si>
    <t>ubourání části betonového vjezdu k č.p. 1339 
tl. cca 200mm 
včetně odvozu na skládku a uložení na skládce</t>
  </si>
  <si>
    <t>- plocha - z CAD 
4*0,2=1</t>
  </si>
  <si>
    <t>8</t>
  </si>
  <si>
    <t>11352</t>
  </si>
  <si>
    <t>ODSTRANĚNÍ CHODNÍKOVÝCH A SILNIČNÍCH OBRUBNÍKŮ BETONOVÝCH</t>
  </si>
  <si>
    <t>M</t>
  </si>
  <si>
    <t>odstranění stávajícíh betonových obrubníků včetně odvozu a uložení na skládce</t>
  </si>
  <si>
    <t>27,5+27,5+1+1=57</t>
  </si>
  <si>
    <t>131736</t>
  </si>
  <si>
    <t>HLOUBENÍ JAM ZAPAŽ I NEPAŽ TŘ. I, ODVOZ DO 12KM</t>
  </si>
  <si>
    <t>včetně odvozu na skládku, dle TKP 4 a ČSN 73 61 33 (02/2010) 
(v případě vhodnosti materiálu možno použít jako obsyp objektů)</t>
  </si>
  <si>
    <t>10+3=13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</si>
  <si>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</si>
  <si>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17110</t>
  </si>
  <si>
    <t>ULOŽENÍ SYPANINY DO NÁSYPŮ SE ZHUTNĚNÍM</t>
  </si>
  <si>
    <t>obsypové kužele, 
včetně pořízení vhodného materiálu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</si>
  <si>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</si>
  <si>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</t>
  </si>
  <si>
    <t>17120</t>
  </si>
  <si>
    <t>ULOŽENÍ SYPANINY DO NÁSYPŮ A NA SKLÁDKY BEZ ZHUTNĚNÍ</t>
  </si>
  <si>
    <t>uložení odkopané zeminy na skládku odpadu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</si>
  <si>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</si>
  <si>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</si>
  <si>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18232</t>
  </si>
  <si>
    <t>ROZPROSTŘENÍ ORNICE V ROVINĚ V TL DO 0,15M</t>
  </si>
  <si>
    <t>včetně nákupu a dovozu</t>
  </si>
  <si>
    <t>položka zahrnuje: nutné přemístění ornice z dočasných skládek vzdálených do 50m rozprostření ornice v předepsané tloušťce v rovině a ve svahu do 1:5</t>
  </si>
  <si>
    <t>13</t>
  </si>
  <si>
    <t>18241</t>
  </si>
  <si>
    <t>ZALOŽENÍ TRÁVNÍKU RUČNÍM VÝSEVEM</t>
  </si>
  <si>
    <t>- rovinné plochy - výsevek 30 g/m2  
- hnojení univerzálním NPK granulovaným hnojivem 60 g/m2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</si>
  <si>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</si>
  <si>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</si>
  <si>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</si>
  <si>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</si>
  <si>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- rovina - kosení, shrabání, odvoz na skládku  
- dosev nevzešlých míst  
- ošetření celkem 3x</t>
  </si>
  <si>
    <t>Zahrnuje pokosení se shrabáním, naložení shrabků na dopravní prostředek, s odvozem a se složením, to vše bez ohledu na sklon terénu zahrnuje nutné zalití a hnojení</t>
  </si>
  <si>
    <t>15</t>
  </si>
  <si>
    <t>183511</t>
  </si>
  <si>
    <t>CHEMICKÉ ODPLEVELENÍ CELOPLOŠNÉ</t>
  </si>
  <si>
    <t>- odplevelení 1x  
- plochy trávníku</t>
  </si>
  <si>
    <t>položka zahrnuje celoplošný postřik a chemickou likvidace nežádoucích rostlin nebo jejích částí a zabránění jejich dalšímu růstu na urovnaném volném terénu</t>
  </si>
  <si>
    <t>SVISLÉ KONSTRUKCE</t>
  </si>
  <si>
    <t>16</t>
  </si>
  <si>
    <t>317325</t>
  </si>
  <si>
    <t>ŘÍMSY ZE ŽELEZOBETONU DO C30/37</t>
  </si>
  <si>
    <t>beton C 30/37 - XF4, XD3</t>
  </si>
  <si>
    <t>- objem - z CAD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</si>
  <si>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</si>
  <si>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17</t>
  </si>
  <si>
    <t>317365</t>
  </si>
  <si>
    <t>VÝZTUŽ ŘÍMS Z OCELI 10505, B500B</t>
  </si>
  <si>
    <t>T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</si>
  <si>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</si>
  <si>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VODOROVNÉ KONSTRUKCE</t>
  </si>
  <si>
    <t>18</t>
  </si>
  <si>
    <t>451312</t>
  </si>
  <si>
    <t>PODKLADNÍ A VÝPLŇOVÉ VRSTVY Z PROSTÉHO BETONU C12/15</t>
  </si>
  <si>
    <t>podkladní beton pod drenáž</t>
  </si>
  <si>
    <t>0,02*(12+12)=0,5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</si>
  <si>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</si>
  <si>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19</t>
  </si>
  <si>
    <t>451313</t>
  </si>
  <si>
    <t>PODKLADNÍ A VÝPLŇOVÉ VRSTVY Z PROSTÉHO BETONU C16/20</t>
  </si>
  <si>
    <t>podkladní beton pod dlažbou C16/20 tl. 0,15m</t>
  </si>
  <si>
    <t>(1+0,5)*0,15=0,3</t>
  </si>
  <si>
    <t>20</t>
  </si>
  <si>
    <t>457324</t>
  </si>
  <si>
    <t>VYROVNÁVACÍ A SPÁD ŽELEZOBETON DO C25/30</t>
  </si>
  <si>
    <t>beton C 25/30 - XF1</t>
  </si>
  <si>
    <t>21</t>
  </si>
  <si>
    <t>457365</t>
  </si>
  <si>
    <t>VÝZTUŽ VYROV A SPÁD BETONU Z OCELI 10505, B500B</t>
  </si>
  <si>
    <t>včetně lepených kotev průměr 12mm délka 400mm – komplet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</si>
  <si>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</si>
  <si>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22</t>
  </si>
  <si>
    <t>45831</t>
  </si>
  <si>
    <t>VÝPLŇ ZA OPĚRAMI A ZDMI Z PROSTÉHO BETONU</t>
  </si>
  <si>
    <t>výplň za opěrami z mezerovitého betonu</t>
  </si>
  <si>
    <t>23</t>
  </si>
  <si>
    <t>465512</t>
  </si>
  <si>
    <t>DLAŽBY Z LOMOVÉHO KAMENE NA MC</t>
  </si>
  <si>
    <t>do prostého betonu se zaspárováním cementovou maltou  
kámen tl.kamene  0,15 m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</si>
  <si>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</si>
  <si>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</si>
  <si>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24</t>
  </si>
  <si>
    <t>561431</t>
  </si>
  <si>
    <t>KAMENIVO ZPEVNĚNÉ CEMENTEM TŘ. I TL. DO 150MM</t>
  </si>
  <si>
    <t>komunikace 
KAMENIVO ZPEVNĚNÉ CEMENTEM  KSC I tl.140mm  ČSN 73 6126-1</t>
  </si>
  <si>
    <t>3,5*7+3,5*7=49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</si>
  <si>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</si>
  <si>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25</t>
  </si>
  <si>
    <t>56333</t>
  </si>
  <si>
    <t>VOZOVKOVÉ VRSTVY ZE ŠTĚRKODRTI TL. DO 150MM</t>
  </si>
  <si>
    <t>komunikace 
- ŠDA 0/63 GE    tl. 150 mm  ČSN 73 6126-1</t>
  </si>
  <si>
    <t>3*7+3*7=42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</si>
  <si>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</si>
  <si>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26</t>
  </si>
  <si>
    <t>56334</t>
  </si>
  <si>
    <t>VOZOVKOVÉ VRSTVY ZE ŠTĚRKODRTI TL. DO 200MM</t>
  </si>
  <si>
    <t>chodník 
- ŠDB 16/32 GN    tl. 200 mm</t>
  </si>
  <si>
    <t>2,1*3+2,1*3+1,9*3+1,9*3=24</t>
  </si>
  <si>
    <t>27</t>
  </si>
  <si>
    <t>56362</t>
  </si>
  <si>
    <t>VOZOVKOVÉ VRSTVY Z RECYKLOVANÉHO MATERIÁLU TL DO 100MM</t>
  </si>
  <si>
    <t>chodník pod asfaltem a vjezd k č.p. 1339 
R-MATERIÁL 40 RA - 0/8 mm - 60 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</si>
  <si>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</si>
  <si>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28</t>
  </si>
  <si>
    <t>572133</t>
  </si>
  <si>
    <t>INFILTRAČNÍ POSTŘIK Z EMULZE DO 1,5KG/M2</t>
  </si>
  <si>
    <t>komunikace 
INFILTRAČNÍ POSTŘIK ASFALTOVÝCH EMULZÍ  PI; EK 1,3kg/m2  ČSN 73 6129</t>
  </si>
  <si>
    <t>4*7+4*7=56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</si>
  <si>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</si>
  <si>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29</t>
  </si>
  <si>
    <t>572211</t>
  </si>
  <si>
    <t>SPOJOVACÍ POSTŘIK Z ASFALTU DO 0,5KG/M2</t>
  </si>
  <si>
    <t>most a komunikace 
SPOJOVACÍ POSTŘIK ASFALTOVÝCH EMULZÍ  PS; EK  0,25kg/m2  ČSN 73 6129</t>
  </si>
  <si>
    <t>- plocha - z CAD</t>
  </si>
  <si>
    <t>574A34</t>
  </si>
  <si>
    <t>ASFALTOVÝ BETON PRO OBRUSNÉ VRSTVY ACO 11+, 11S TL. 40MM</t>
  </si>
  <si>
    <t>most a komunikace 
ASFALTOVÝ BETON STŘEDNĚZRNNÝ  ACO 11  (ABS II) tl.40mm  ČSN EN 13108-1:2008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</si>
  <si>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</si>
  <si>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31</t>
  </si>
  <si>
    <t>574A55</t>
  </si>
  <si>
    <t>ASFALTOVÝ BETON PRO OBRUSNÉ VRSTVY ACO 16 TL. 60MM</t>
  </si>
  <si>
    <t>chodník 
ACO 16 (ABH III) - 60 mm</t>
  </si>
  <si>
    <t>32</t>
  </si>
  <si>
    <t>574C56</t>
  </si>
  <si>
    <t>ASFALTOVÝ BETON PRO LOŽNÍ VRSTVY ACL 16+, 16S TL. 60MM</t>
  </si>
  <si>
    <t>most 
asfaltový beton střednězrnný  ACL 16  60 mm</t>
  </si>
  <si>
    <t>33</t>
  </si>
  <si>
    <t>574E46</t>
  </si>
  <si>
    <t>ASFALTOVÝ BETON PRO PODKLADNÍ VRSTVY ACP 16+, 16S TL. 50MM</t>
  </si>
  <si>
    <t>komunikace 
OBALOVANÉ KAMENIVO STŘEDNĚZRNNÉ  ACP 16+ (OKS I) tl.50mm  ČSN EN 13108-1:2008</t>
  </si>
  <si>
    <t>34</t>
  </si>
  <si>
    <t>575C43</t>
  </si>
  <si>
    <t>LITÝ ASFALT MA IV (OCHRANA MOSTNÍ IZOLACE) 11 TL. 35MM</t>
  </si>
  <si>
    <t>most 
litý asfalt MA 11 IV 35mm</t>
  </si>
  <si>
    <t>35</t>
  </si>
  <si>
    <t>58110</t>
  </si>
  <si>
    <t>CEMENTOBETONOVÝ KRYT JEDNOVRSTVÝ NEVYZTUŽENÝ</t>
  </si>
  <si>
    <t>dobetonování vjezdu k č.p. 1339 tl. 200mm</t>
  </si>
  <si>
    <t>6*0,2=1,2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</si>
  <si>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</si>
  <si>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36</t>
  </si>
  <si>
    <t>582615</t>
  </si>
  <si>
    <t>KRYTY Z BETON DLAŽDIC SE ZÁMKEM BAREV TL 80MM DO LOŽE Z KAM</t>
  </si>
  <si>
    <t>SIGNÁLNÍ A VAROVNÉ PÁSY - SLEPECKÁ DLAŽBA OBDELNÍK 200x100MM 
- ČERVENÁ BARVA TL. 8 CM 
+ LOŽNÁ VRSTVA   L FRAKCE 4-8   30 MM   ČSN 73 6126-1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</si>
  <si>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</si>
  <si>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37</t>
  </si>
  <si>
    <t>58920</t>
  </si>
  <si>
    <t>a</t>
  </si>
  <si>
    <t>VÝPLŇ SPAR MODIFIKOVANÝM ASFALTEM</t>
  </si>
  <si>
    <t>těsnění podél obrubníků</t>
  </si>
  <si>
    <t>položka zahrnuje: 
- dodávku předepsaného materiálu 
- vyčištění a výplň spar tímto materiálem</t>
  </si>
  <si>
    <t>38</t>
  </si>
  <si>
    <t>b</t>
  </si>
  <si>
    <t>napojení na stávající asfalt a mezi asfaltovým povrchem na mostě a mimo most, 
trvale pružná zálivka</t>
  </si>
  <si>
    <t>11+7,5+7,5+5,7+7,1+2,15=41</t>
  </si>
  <si>
    <t>ÚPRAVA POVRCHŮ, PODLAHY, VÝPLNĚ OTVORŮ</t>
  </si>
  <si>
    <t>39</t>
  </si>
  <si>
    <t>62547</t>
  </si>
  <si>
    <t>ÚPRAVA POVRCHŮ VNĚJŠ KONSTR BETON OMÍT Z MALTY ZVLÁŠTNÍ</t>
  </si>
  <si>
    <t>oprava rubu opěr pod izolací sanační maltou</t>
  </si>
  <si>
    <t>(1,6+1,6)*13,0=41,60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</si>
  <si>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</si>
  <si>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40</t>
  </si>
  <si>
    <t>626111</t>
  </si>
  <si>
    <t>REPROFILACE PODHLEDŮ, SVISLÝCH PLOCH SANAČNÍ MALTOU JEDNOVRST TL 10MM</t>
  </si>
  <si>
    <t>cca 80% sanované svislé plochy</t>
  </si>
  <si>
    <t>(100-26)*0,8=60</t>
  </si>
  <si>
    <t>položka zahrnuje: dodávku veškerého materiálu potřebného pro předepsanou úpravu v předepsané kvalitě nutné vyspravení podkladu, případně zatření spar zdiva položení vrstvy v předepsané tloušťce potřebná lešení a podpěrné konstrukce</t>
  </si>
  <si>
    <t>41</t>
  </si>
  <si>
    <t>626113</t>
  </si>
  <si>
    <t>REPROFILACE PODHLEDŮ, SVISLÝCH PLOCH SANAČNÍ MALTOU JEDNOVRST TL 30MM</t>
  </si>
  <si>
    <t>cca 20% sanované svislé plochy</t>
  </si>
  <si>
    <t>(100-26)*0,2=14</t>
  </si>
  <si>
    <t>42</t>
  </si>
  <si>
    <t>626211</t>
  </si>
  <si>
    <t>REPROFILACE VODOROVNÝCH PLOCH SHORA SANAČNÍ MALTOU JEDNOVRST TL 10MM</t>
  </si>
  <si>
    <t>- plocha - z CAD 
26</t>
  </si>
  <si>
    <t>PŘIDRUŽENÁ STAVEBNÍ VÝROBA</t>
  </si>
  <si>
    <t>43</t>
  </si>
  <si>
    <t>702231</t>
  </si>
  <si>
    <t>KABELOVÁ CHRÁNIČKA ZEMNÍ DĚLENÁ DN DO 100 MM</t>
  </si>
  <si>
    <t>dělená chránička pro stávající kabel SEK</t>
  </si>
  <si>
    <t>1. Položka obsahuje:   – proražení otvoru zdivem o průřezu od 0,01 do 0,025m2   – úpravu a začištění omítky po montáži vedení   – pomocné mechanismy  
2. Položka neobsahuje:   – protipožární ucpávku  
3. Způsob měření:  Udává se počet kusů kompletní konstrukce nebo práce.</t>
  </si>
  <si>
    <t>44</t>
  </si>
  <si>
    <t>dělená chránička pro stávající kabel VO</t>
  </si>
  <si>
    <t>45</t>
  </si>
  <si>
    <t>711415</t>
  </si>
  <si>
    <t>IZOLACE MOSTOVEK CELOPLOŠ POLYMERNÍ</t>
  </si>
  <si>
    <t>přímo pochuzí izolace</t>
  </si>
  <si>
    <t>42+2*0,15*10=45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</si>
  <si>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v této položce se vykáže i izolace rámových konstrukcí (mosty, propusty, kolektory)</t>
  </si>
  <si>
    <t>46</t>
  </si>
  <si>
    <t>711422</t>
  </si>
  <si>
    <t>IZOLACE MOSTOVEK POD VOZOVKOU ASFALTOVÝMI PÁSY</t>
  </si>
  <si>
    <t>izolace nosné konstrukce včetně přetažení na opěry,  
včetně kotevního impregnačního nátěru</t>
  </si>
  <si>
    <t>13,5*95+1,8*(2+2+2,2+2,2)=145</t>
  </si>
  <si>
    <t>47</t>
  </si>
  <si>
    <t>711519</t>
  </si>
  <si>
    <t>OCHRANA IZOLACE PODZEMNÍCH OBJEKTŮ TEXTILIÍ</t>
  </si>
  <si>
    <t>ochrana izolace geotextílie min. 600g/m2 
- svislé plochy</t>
  </si>
  <si>
    <t>14,5*2*1,8=53</t>
  </si>
  <si>
    <t>položka zahrnuje: 
- dodání  předepsaného ochranného materiálu 
- zřízení ochrany izolace</t>
  </si>
  <si>
    <t>48</t>
  </si>
  <si>
    <t>742p13</t>
  </si>
  <si>
    <t>ZATAŽENÍ KABELU DO CHRÁNIČKY - KABEL DO 4 KG/M</t>
  </si>
  <si>
    <t>uložení stávajícího kabelu SEK do dělené chráničky</t>
  </si>
  <si>
    <t>1. Položka obsahuje:   – montáž kabelu o váze do 4 kg/m do chráničky/ kolektoru  
2. Položka neobsahuje:   X  
3. Způsob měření:  Měří se metr délkový.</t>
  </si>
  <si>
    <t>49</t>
  </si>
  <si>
    <t>uložení stávajícího kabelu VO do dělené chráničky</t>
  </si>
  <si>
    <t>50</t>
  </si>
  <si>
    <t>783121</t>
  </si>
  <si>
    <t>PROTIKOROZ OCHR OK NÁTĚREM VÍCEVRST SE ZÁKL S VYS OBSAHEM ZN</t>
  </si>
  <si>
    <t>konzole plynovodu, parovodu a ocelová chránička optiky 
třívrstvý nátěrový systém přímo na rez 
každá vrstva nátěru jinou barvu 
min. tl. nátěru 100 mikronu 
vrchní odstín barvy: šedá</t>
  </si>
  <si>
    <t>0,3*11+0,5*2,3*4+0,2*1,4*5=9,3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</si>
  <si>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</si>
  <si>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51</t>
  </si>
  <si>
    <t>78383</t>
  </si>
  <si>
    <t>NÁTĚRY BETON KONSTR TYP S4 (OS-C)</t>
  </si>
  <si>
    <t>nátěr OS-C dle TP 89</t>
  </si>
  <si>
    <t>100+1,2*10+1,3*10=125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</si>
  <si>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</si>
  <si>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</si>
  <si>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52</t>
  </si>
  <si>
    <t>87427</t>
  </si>
  <si>
    <t>POTRUBÍ Z TRUB PLASTOVÝCH ODPADNÍCH DN DO 100MM</t>
  </si>
  <si>
    <t>vyustění drenáže DN 100</t>
  </si>
  <si>
    <t>4+5=9</t>
  </si>
  <si>
    <t>položky pro zhotovení potrubí platí bez ohledu na sklon 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nezahrnuje zkoušky vodotěsnosti a televizní prohlídku</t>
  </si>
  <si>
    <t>53</t>
  </si>
  <si>
    <t>875272</t>
  </si>
  <si>
    <t>POTRUBÍ DREN Z TRUB PLAST (I FLEXIBIL) DN DO 100MM DĚROVANÝCH</t>
  </si>
  <si>
    <t>drenáž DN 100</t>
  </si>
  <si>
    <t>12+12=24</t>
  </si>
  <si>
    <t>položky pro zhotovení potrubí platí bez ohledu na sklon 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</si>
  <si>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54</t>
  </si>
  <si>
    <t>87627</t>
  </si>
  <si>
    <t>CHRÁNIČKY Z TRUB PLASTOVÝCH DN DO 100MM</t>
  </si>
  <si>
    <t>rezervní chráničky</t>
  </si>
  <si>
    <t>12*4=48</t>
  </si>
  <si>
    <t>položky pro zhotovení potrubí platí bez ohledu na sklon 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 včetně případně předepsaného utěsnění konců chrániček 
- položky platí pro práce prováděné v prostoru zapaženém i nezapaženém a i v kolektorech, chráničkách</t>
  </si>
  <si>
    <t>55</t>
  </si>
  <si>
    <t>89921</t>
  </si>
  <si>
    <t>VÝŠKOVÁ ÚPRAVA POKLOPŮ</t>
  </si>
  <si>
    <t>KUS</t>
  </si>
  <si>
    <t>včetně případné výměny</t>
  </si>
  <si>
    <t>- položka výškové úpravy zahrnuje všechny nutné práce a materiály pro zvýšení nebo snížení zařízení (včetně nutné úpravy stávajícího povrchu vozovky nebo chodníku).</t>
  </si>
  <si>
    <t>56</t>
  </si>
  <si>
    <t>89922</t>
  </si>
  <si>
    <t>VÝŠKOVÁ ÚPRAVA MŘÍŽÍ</t>
  </si>
  <si>
    <t>výšková úprava vpustí včetně případné výměny</t>
  </si>
  <si>
    <t>OSTATNÍ PRÁCE</t>
  </si>
  <si>
    <t>57</t>
  </si>
  <si>
    <t>9112A1</t>
  </si>
  <si>
    <t>ZÁBRADLÍ MOSTNÍ S VODOR MADLY - DODÁVKA A MONTÁŽ</t>
  </si>
  <si>
    <t>zábradlí na řimse mostu, 200kg 
včetně podlití a kotev</t>
  </si>
  <si>
    <t>12,15+12,68=25</t>
  </si>
  <si>
    <t>položka zahrnuje: dodání zábradlí včetně předepsané povrchové úpravy kotvení sloupků, t.j. kotevní desky, šrouby z nerez oceli, vrty a zálivku, pokud zadávací dokumentace nestanoví jinak případné nivelační hmoty pod kotevní desky</t>
  </si>
  <si>
    <t>58</t>
  </si>
  <si>
    <t>917211</t>
  </si>
  <si>
    <t>ZÁHONOVÉ OBRUBY Z BETONOVÝCH OBRUBNÍKŮ ŠÍŘ 50MM</t>
  </si>
  <si>
    <t>záhonové betonové obrubníky 0.05x0.20x0.5/1 m   
 do lože z betonu s boční opěrou min. C25/30nXF3</t>
  </si>
  <si>
    <t>8+4+4,5+2,5+0,5+10=30</t>
  </si>
  <si>
    <t>Položka zahrnuje: dodání a pokládku betonových obrubníků o rozměrech předepsaných zadávací dokumentací betonové lože i boční betonovou opěrku.</t>
  </si>
  <si>
    <t>59</t>
  </si>
  <si>
    <t>917224</t>
  </si>
  <si>
    <t>SILNIČNÍ A CHODNÍKOVÉ OBRUBY Z BETONOVÝCH OBRUBNÍKŮ ŠÍŘ 150MM</t>
  </si>
  <si>
    <t>betonový silniční obrubník 0.15x0.25x0.5/1 m   
 do lože z betonu s boční opěrou min.  C25/30nXF3 
- obrubník rovný …....20m 
- obrubník obloukový..7m 
- obrubník přechodový a nájezdový.....4m</t>
  </si>
  <si>
    <t>20+7+4=31</t>
  </si>
  <si>
    <t>60</t>
  </si>
  <si>
    <t>919111</t>
  </si>
  <si>
    <t>ŘEZÁNÍ ASFALTOVÉHO KRYTU VOZOVEK TL DO 50MM</t>
  </si>
  <si>
    <t>11*2+7,5+7,5+5,7*2+7,1*2+2,15*2=67</t>
  </si>
  <si>
    <t>položka zahrnuje řezání vozovkové vrstvy v předepsané tloušťce, včetně spotřeby vody</t>
  </si>
  <si>
    <t>61</t>
  </si>
  <si>
    <t>931334</t>
  </si>
  <si>
    <t>TĚSNĚNÍ DILATAČNÍCH SPAR POLYURETANOVÝM TMELEM PRŮŘEZU DO 400MM2</t>
  </si>
  <si>
    <t>těsnění mezi novou řimsou a stávajícím betonovým zabradlím 
- těsnící elastický tmel dle ČSN EN ISI 11600 (F-25-HM-M1p), barva šedá 
- včetně penetračního nátěru pro zvýšení přilnavosti tmelu</t>
  </si>
  <si>
    <t>10,4+10,1=20,5</t>
  </si>
  <si>
    <t>položka zahrnuje dodávku a osazení předepsaného materiálu, očištění ploch spáry před úpravou, očištění okolí spáry po úpravě nezahrnuje těsnící profil</t>
  </si>
  <si>
    <t>62</t>
  </si>
  <si>
    <t>936383</t>
  </si>
  <si>
    <t>DROBNÉ DOPLŇK KONSTR BETON MONOLIT DO C16/20 S VÝZTUŽÍ</t>
  </si>
  <si>
    <t>atypický betonový panel 1x1x0,15m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</si>
  <si>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</si>
  <si>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63</t>
  </si>
  <si>
    <t>938541</t>
  </si>
  <si>
    <t>OČIŠTĚNÍ BETON KONSTR OTRYSKÁNÍM TLAK VODOU DO 200 BARŮ</t>
  </si>
  <si>
    <t>3,3*10,4+3,6*10,3+1,8*2*1,1+1,8*2*1,45+1,2*(16,5+15,5)=100</t>
  </si>
  <si>
    <t>položka zahrnuje očištění předepsaným způsobem včetně odklizení vzniklého odpadu</t>
  </si>
  <si>
    <t>64</t>
  </si>
  <si>
    <t>966156</t>
  </si>
  <si>
    <t>BOURÁNÍ KONSTRUKCÍ Z PROST BETONU S ODVOZEM DO 12KM</t>
  </si>
  <si>
    <t>včetně odvozu na skládku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</si>
  <si>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</si>
  <si>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65</t>
  </si>
  <si>
    <t>ubourání přechodových oblastí (podle stávajícího projektu jsou přechodové oblasti z mezerovitého betonu) 
včetně odvozu na skládku a skládkovného</t>
  </si>
  <si>
    <t>(2*11,1)+(1,9*11,1)=43,5</t>
  </si>
  <si>
    <t>66</t>
  </si>
  <si>
    <t>c</t>
  </si>
  <si>
    <t>bourání ochranné vrstvy nad izolací a apádového betonu 
včetně odvozu na skládku a skládkovného</t>
  </si>
  <si>
    <t>- plocha - z CAD 
95*0,2=19</t>
  </si>
  <si>
    <t>67</t>
  </si>
  <si>
    <t>96657</t>
  </si>
  <si>
    <t>ODSTRANĚNÍ ŽLABŮ Z DÍLCŮ (VČET ŠTĚRBINOVÝCH) ŠÍŘKY 500MM</t>
  </si>
  <si>
    <t>odstranění stávajících kabelovodů (podle stávajícího projektu) 
včetně odvozu na skládku nebezpečného odpadu a skládkovného</t>
  </si>
  <si>
    <t>4*10=40</t>
  </si>
  <si>
    <t>- zahrnuje vybourání žlabů včetně podkladních vrstev a eventuelních mříží 
- zahrnuje veškerou manipulaci s vybouranou sutí a hmotami včetně uložení na skládku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</si>
  <si>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68</t>
  </si>
  <si>
    <t>967166</t>
  </si>
  <si>
    <t>VYBOURÁNÍ ČÁSTÍ KONSTRUKCÍ ŽELEZOBET S ODVOZEM DO 12KM</t>
  </si>
  <si>
    <t>průpich drenáže stávajícím křídlem DN100 ( vrt průměr 150mm) dl. 0,5m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</si>
  <si>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</si>
  <si>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69</t>
  </si>
  <si>
    <t>97817</t>
  </si>
  <si>
    <t>ODSTRANĚNÍ MOSTNÍ IZOLACE</t>
  </si>
  <si>
    <t>s odvozem do 20 km 
včetně odvozu na skládku nebezpečného odpadu a skládkovného</t>
  </si>
  <si>
    <t>95+(1+1)*11,1=118</t>
  </si>
  <si>
    <t>Dopravní opatření</t>
  </si>
  <si>
    <t>02720</t>
  </si>
  <si>
    <t>POMOC PRÁCE ZŘÍZ NEBO ZAJIŠŤ REGULACI A OCHRANU DOPRAVY</t>
  </si>
  <si>
    <t>ochranné mobilní oplocení a mobilní zábrany, oddělení staveniště od veřejného prostoru, cca 51m</t>
  </si>
  <si>
    <t>914121</t>
  </si>
  <si>
    <t>DOPRAVNÍ ZNAČKY ZÁKLADNÍ VELIKOSTI OCELOVÉ FÓLIE TŘ 1 - DODÁVKA A MONTÁŽ</t>
  </si>
  <si>
    <t>včetně všech konstrukcí a upevňovadel</t>
  </si>
  <si>
    <t>položka zahrnuje: 
- dodávku a montáž značek v požadovaném provedení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</si>
  <si>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</si>
  <si>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</si>
  <si>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</si>
  <si>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provizorní zakrytí nebo přeškrtnutí svislých dopravních značek</t>
  </si>
  <si>
    <t>914421</t>
  </si>
  <si>
    <t>DOPRAVNÍ ZNAČKY 100X150CM OCELOVÉ FÓLIE TŘ 1 - DODÁVKA A MONTÁŽ</t>
  </si>
  <si>
    <t>914423</t>
  </si>
  <si>
    <t>DOPRAVNÍ ZNAČKY 100X150CM OCELOVÉ FÓLIE TŘ 1 - DEMONTÁŽ</t>
  </si>
  <si>
    <t>916121</t>
  </si>
  <si>
    <t>DOPRAV SVĚTLO VÝSTRAŽ SOUPRAVA 3KS - DOD A MONTÁŽ</t>
  </si>
  <si>
    <t>kompletní včetně zdroje</t>
  </si>
  <si>
    <t>položka zahrnuje: 
- dodání zařízení v předepsaném provedení včetně jejich osazení 
- údržbu po celou dobu trvání funkce, náhradu zničených nebo ztracených kusů, nutnou opravu poškozených částí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</si>
  <si>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</si>
  <si>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</si>
  <si>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</si>
  <si>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916311</t>
  </si>
  <si>
    <t>DOPRAVNÍ ZÁBRANY Z2 S FÓLIÍ TŘ 1 - DOD A MONTÁŽ</t>
  </si>
  <si>
    <t>položka zahrnuje: 
- dodání zařízení v předepsaném provedení včetně jejich osazení 
- údržbu po celou dobu trvání funkce, náhradu zničených nebo ztracených kusů, nutnou opravu poškozených částí</t>
  </si>
  <si>
    <t>916313</t>
  </si>
  <si>
    <t>DOPRAVNÍ ZÁBRANY Z2 S FÓLIÍ TŘ 1 - DEMONTÁŽ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</si>
</sst>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'0'!I3</f>
      </c>
      <c s="21">
        <f>'0'!O2</f>
      </c>
      <c s="21">
        <f>C10+D10</f>
      </c>
    </row>
    <row r="11" spans="1:5" ht="12.75" customHeight="1">
      <c r="A11" s="20" t="s">
        <v>28</v>
      </c>
      <c s="20" t="s">
        <v>74</v>
      </c>
      <c s="21">
        <f>'1'!I3</f>
      </c>
      <c s="21">
        <f>'1'!O2</f>
      </c>
      <c s="21">
        <f>C11+D11</f>
      </c>
    </row>
    <row r="12" spans="1:5" ht="12.75" customHeight="1">
      <c r="A12" s="20" t="s">
        <v>23</v>
      </c>
      <c s="20" t="s">
        <v>424</v>
      </c>
      <c s="21">
        <f>'2'!I3</f>
      </c>
      <c s="21">
        <f>'2'!O2</f>
      </c>
      <c s="21">
        <f>C12+D12</f>
      </c>
    </row>
  </sheetData>
  <sheetProtection password="EF60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23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24</v>
      </c>
      <c s="38">
        <f>0+I8</f>
      </c>
      <c r="O3" t="s">
        <v>20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16"/>
      <c s="16"/>
      <c s="19"/>
      <c s="19"/>
      <c r="O4" t="s">
        <v>21</v>
      </c>
      <c t="s">
        <v>23</v>
      </c>
    </row>
    <row r="5" spans="1:16" ht="12.75" customHeight="1">
      <c r="A5" s="15" t="s">
        <v>26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22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28</v>
      </c>
      <c s="15" t="s">
        <v>23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28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2">
        <f>ROUND(ROUND(H9,2)*ROUND(G9,2),2)</f>
      </c>
      <c r="O9">
        <f>(I9*21)/100</f>
      </c>
      <c t="s">
        <v>23</v>
      </c>
    </row>
    <row r="10" spans="1:5" ht="51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2">
        <f>ROUND(ROUND(H13,2)*ROUND(G13,2),2)</f>
      </c>
      <c r="O13">
        <f>(I13*21)/100</f>
      </c>
      <c t="s">
        <v>23</v>
      </c>
    </row>
    <row r="14" spans="1:5" ht="51">
      <c r="A14" s="34" t="s">
        <v>50</v>
      </c>
      <c r="E14" s="35" t="s">
        <v>57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58</v>
      </c>
    </row>
    <row r="17" spans="1:16" ht="12.75">
      <c r="A17" s="25" t="s">
        <v>45</v>
      </c>
      <c s="29" t="s">
        <v>31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2">
        <f>ROUND(ROUND(H17,2)*ROUND(G17,2),2)</f>
      </c>
      <c r="O17">
        <f>(I17*21)/100</f>
      </c>
      <c t="s">
        <v>23</v>
      </c>
    </row>
    <row r="18" spans="1:5" ht="38.25">
      <c r="A18" s="34" t="s">
        <v>50</v>
      </c>
      <c r="E18" s="35" t="s">
        <v>61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2">
        <f>ROUND(ROUND(H21,2)*ROUND(G21,2),2)</f>
      </c>
      <c r="O21">
        <f>(I21*21)/100</f>
      </c>
      <c t="s">
        <v>23</v>
      </c>
    </row>
    <row r="22" spans="1:5" ht="12.75">
      <c r="A22" s="34" t="s">
        <v>50</v>
      </c>
      <c r="E22" s="35" t="s">
        <v>65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2">
        <f>ROUND(ROUND(H25,2)*ROUND(G25,2),2)</f>
      </c>
      <c r="O25">
        <f>(I25*21)/100</f>
      </c>
      <c t="s">
        <v>23</v>
      </c>
    </row>
    <row r="26" spans="1:5" ht="12.75">
      <c r="A26" s="34" t="s">
        <v>50</v>
      </c>
      <c r="E26" s="35" t="s">
        <v>68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69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2">
        <f>ROUND(ROUND(H29,2)*ROUND(G29,2),2)</f>
      </c>
      <c r="O29">
        <f>(I29*21)/100</f>
      </c>
      <c t="s">
        <v>23</v>
      </c>
    </row>
    <row r="30" spans="1:5" ht="12.75">
      <c r="A30" s="34" t="s">
        <v>50</v>
      </c>
      <c r="E30" s="35" t="s">
        <v>72</v>
      </c>
    </row>
    <row r="31" spans="1:5" ht="12.75">
      <c r="A31" s="36" t="s">
        <v>52</v>
      </c>
      <c r="E31" s="37" t="s">
        <v>47</v>
      </c>
    </row>
    <row r="32" spans="1:5" ht="25.5">
      <c r="A32" t="s">
        <v>53</v>
      </c>
      <c r="E32" s="35" t="s">
        <v>73</v>
      </c>
    </row>
  </sheetData>
  <sheetProtection password="EF60" sheet="1" objects="1" scenarios="1"/>
  <mergeCells count="11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23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0+O8+O21+O70+O79+O104+O165+O182+O219+O240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28</v>
      </c>
      <c s="38">
        <f>0+I8+I21+I70+I79+I104+I165+I182+I219+I240</f>
      </c>
      <c r="O3" t="s">
        <v>20</v>
      </c>
      <c t="s">
        <v>23</v>
      </c>
    </row>
    <row r="4" spans="1:16" ht="15" customHeight="1">
      <c r="A4" t="s">
        <v>17</v>
      </c>
      <c s="16" t="s">
        <v>18</v>
      </c>
      <c s="17" t="s">
        <v>28</v>
      </c>
      <c s="6"/>
      <c s="18" t="s">
        <v>74</v>
      </c>
      <c s="16"/>
      <c s="16"/>
      <c s="19"/>
      <c s="19"/>
      <c r="O4" t="s">
        <v>21</v>
      </c>
      <c t="s">
        <v>23</v>
      </c>
    </row>
    <row r="5" spans="1:16" ht="12.75" customHeight="1">
      <c r="A5" s="15" t="s">
        <v>26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22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28</v>
      </c>
      <c s="15" t="s">
        <v>23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28</v>
      </c>
      <c s="29" t="s">
        <v>75</v>
      </c>
      <c s="25" t="s">
        <v>47</v>
      </c>
      <c s="30" t="s">
        <v>76</v>
      </c>
      <c s="31" t="s">
        <v>77</v>
      </c>
      <c s="32">
        <v>29</v>
      </c>
      <c s="33">
        <v>0</v>
      </c>
      <c s="32">
        <f>ROUND(ROUND(H9,2)*ROUND(G9,2),2)</f>
      </c>
      <c r="O9">
        <f>(I9*21)/100</f>
      </c>
      <c t="s">
        <v>23</v>
      </c>
    </row>
    <row r="10" spans="1:5" ht="12.75">
      <c r="A10" s="34" t="s">
        <v>50</v>
      </c>
      <c r="E10" s="35" t="s">
        <v>78</v>
      </c>
    </row>
    <row r="11" spans="1:5" ht="12.75">
      <c r="A11" s="36" t="s">
        <v>52</v>
      </c>
      <c r="E11" s="37" t="s">
        <v>79</v>
      </c>
    </row>
    <row r="12" spans="1:5" ht="25.5">
      <c r="A12" t="s">
        <v>53</v>
      </c>
      <c r="E12" s="35" t="s">
        <v>80</v>
      </c>
    </row>
    <row r="13" spans="1:16" ht="12.75">
      <c r="A13" s="25" t="s">
        <v>45</v>
      </c>
      <c s="29" t="s">
        <v>23</v>
      </c>
      <c s="29" t="s">
        <v>75</v>
      </c>
      <c s="25" t="s">
        <v>28</v>
      </c>
      <c s="30" t="s">
        <v>76</v>
      </c>
      <c s="31" t="s">
        <v>77</v>
      </c>
      <c s="32">
        <v>3</v>
      </c>
      <c s="33">
        <v>0</v>
      </c>
      <c s="32">
        <f>ROUND(ROUND(H13,2)*ROUND(G13,2),2)</f>
      </c>
      <c r="O13">
        <f>(I13*21)/100</f>
      </c>
      <c t="s">
        <v>23</v>
      </c>
    </row>
    <row r="14" spans="1:5" ht="12.75">
      <c r="A14" s="34" t="s">
        <v>50</v>
      </c>
      <c r="E14" s="35" t="s">
        <v>81</v>
      </c>
    </row>
    <row r="15" spans="1:5" ht="12.75">
      <c r="A15" s="36" t="s">
        <v>52</v>
      </c>
      <c r="E15" s="37" t="s">
        <v>82</v>
      </c>
    </row>
    <row r="16" spans="1:5" ht="25.5">
      <c r="A16" t="s">
        <v>53</v>
      </c>
      <c r="E16" s="35" t="s">
        <v>80</v>
      </c>
    </row>
    <row r="17" spans="1:16" ht="12.75">
      <c r="A17" s="25" t="s">
        <v>45</v>
      </c>
      <c s="29" t="s">
        <v>31</v>
      </c>
      <c s="29" t="s">
        <v>75</v>
      </c>
      <c s="25" t="s">
        <v>23</v>
      </c>
      <c s="30" t="s">
        <v>76</v>
      </c>
      <c s="31" t="s">
        <v>77</v>
      </c>
      <c s="32">
        <v>30</v>
      </c>
      <c s="33">
        <v>0</v>
      </c>
      <c s="32">
        <f>ROUND(ROUND(H17,2)*ROUND(G17,2),2)</f>
      </c>
      <c r="O17">
        <f>(I17*21)/100</f>
      </c>
      <c t="s">
        <v>23</v>
      </c>
    </row>
    <row r="18" spans="1:5" ht="12.75">
      <c r="A18" s="34" t="s">
        <v>50</v>
      </c>
      <c r="E18" s="35" t="s">
        <v>83</v>
      </c>
    </row>
    <row r="19" spans="1:5" ht="12.75">
      <c r="A19" s="36" t="s">
        <v>52</v>
      </c>
      <c r="E19" s="37" t="s">
        <v>84</v>
      </c>
    </row>
    <row r="20" spans="1:5" ht="25.5">
      <c r="A20" t="s">
        <v>53</v>
      </c>
      <c r="E20" s="35" t="s">
        <v>80</v>
      </c>
    </row>
    <row r="21" spans="1:18" ht="12.75" customHeight="1">
      <c r="A21" s="6" t="s">
        <v>43</v>
      </c>
      <c s="6"/>
      <c s="40" t="s">
        <v>28</v>
      </c>
      <c s="6"/>
      <c s="27" t="s">
        <v>85</v>
      </c>
      <c s="6"/>
      <c s="6"/>
      <c s="6"/>
      <c s="41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25" t="s">
        <v>45</v>
      </c>
      <c s="29" t="s">
        <v>33</v>
      </c>
      <c s="29" t="s">
        <v>86</v>
      </c>
      <c s="25" t="s">
        <v>47</v>
      </c>
      <c s="30" t="s">
        <v>87</v>
      </c>
      <c s="31" t="s">
        <v>88</v>
      </c>
      <c s="32">
        <v>1</v>
      </c>
      <c s="33">
        <v>0</v>
      </c>
      <c s="32">
        <f>ROUND(ROUND(H22,2)*ROUND(G22,2),2)</f>
      </c>
      <c r="O22">
        <f>(I22*21)/100</f>
      </c>
      <c t="s">
        <v>23</v>
      </c>
    </row>
    <row r="23" spans="1:5" ht="25.5">
      <c r="A23" s="34" t="s">
        <v>50</v>
      </c>
      <c r="E23" s="35" t="s">
        <v>89</v>
      </c>
    </row>
    <row r="24" spans="1:5" ht="12.75">
      <c r="A24" s="36" t="s">
        <v>52</v>
      </c>
      <c r="E24" s="37" t="s">
        <v>47</v>
      </c>
    </row>
    <row r="25" spans="1:5" ht="25.5">
      <c r="A25" t="s">
        <v>53</v>
      </c>
      <c r="E25" s="35" t="s">
        <v>90</v>
      </c>
    </row>
    <row r="26" spans="1:16" ht="25.5">
      <c r="A26" s="25" t="s">
        <v>45</v>
      </c>
      <c s="29" t="s">
        <v>35</v>
      </c>
      <c s="29" t="s">
        <v>91</v>
      </c>
      <c s="25" t="s">
        <v>47</v>
      </c>
      <c s="30" t="s">
        <v>92</v>
      </c>
      <c s="31" t="s">
        <v>77</v>
      </c>
      <c s="32">
        <v>30</v>
      </c>
      <c s="33">
        <v>0</v>
      </c>
      <c s="32">
        <f>ROUND(ROUND(H26,2)*ROUND(G26,2),2)</f>
      </c>
      <c r="O26">
        <f>(I26*21)/100</f>
      </c>
      <c t="s">
        <v>23</v>
      </c>
    </row>
    <row r="27" spans="1:5" ht="25.5">
      <c r="A27" s="34" t="s">
        <v>50</v>
      </c>
      <c r="E27" s="35" t="s">
        <v>93</v>
      </c>
    </row>
    <row r="28" spans="1:5" ht="25.5">
      <c r="A28" s="36" t="s">
        <v>52</v>
      </c>
      <c r="E28" s="37" t="s">
        <v>94</v>
      </c>
    </row>
    <row r="29" spans="1:5" ht="63.75">
      <c r="A29" t="s">
        <v>53</v>
      </c>
      <c r="E29" s="35" t="s">
        <v>95</v>
      </c>
    </row>
    <row r="30" spans="1:16" ht="12.75">
      <c r="A30" s="25" t="s">
        <v>45</v>
      </c>
      <c s="29" t="s">
        <v>37</v>
      </c>
      <c s="29" t="s">
        <v>96</v>
      </c>
      <c s="25" t="s">
        <v>47</v>
      </c>
      <c s="30" t="s">
        <v>97</v>
      </c>
      <c s="31" t="s">
        <v>77</v>
      </c>
      <c s="32">
        <v>16</v>
      </c>
      <c s="33">
        <v>0</v>
      </c>
      <c s="32">
        <f>ROUND(ROUND(H30,2)*ROUND(G30,2),2)</f>
      </c>
      <c r="O30">
        <f>(I30*21)/100</f>
      </c>
      <c t="s">
        <v>23</v>
      </c>
    </row>
    <row r="31" spans="1:5" ht="25.5">
      <c r="A31" s="34" t="s">
        <v>50</v>
      </c>
      <c r="E31" s="35" t="s">
        <v>98</v>
      </c>
    </row>
    <row r="32" spans="1:5" ht="25.5">
      <c r="A32" s="36" t="s">
        <v>52</v>
      </c>
      <c r="E32" s="37" t="s">
        <v>99</v>
      </c>
    </row>
    <row r="33" spans="1:5" ht="63.75">
      <c r="A33" t="s">
        <v>53</v>
      </c>
      <c r="E33" s="35" t="s">
        <v>95</v>
      </c>
    </row>
    <row r="34" spans="1:16" ht="25.5">
      <c r="A34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77</v>
      </c>
      <c s="32">
        <v>1</v>
      </c>
      <c s="33">
        <v>0</v>
      </c>
      <c s="32">
        <f>ROUND(ROUND(H34,2)*ROUND(G34,2),2)</f>
      </c>
      <c r="O34">
        <f>(I34*21)/100</f>
      </c>
      <c t="s">
        <v>23</v>
      </c>
    </row>
    <row r="35" spans="1:5" ht="38.25">
      <c r="A35" s="34" t="s">
        <v>50</v>
      </c>
      <c r="E35" s="35" t="s">
        <v>103</v>
      </c>
    </row>
    <row r="36" spans="1:5" ht="25.5">
      <c r="A36" s="36" t="s">
        <v>52</v>
      </c>
      <c r="E36" s="37" t="s">
        <v>104</v>
      </c>
    </row>
    <row r="37" spans="1:5" ht="63.75">
      <c r="A37" t="s">
        <v>53</v>
      </c>
      <c r="E37" s="35" t="s">
        <v>95</v>
      </c>
    </row>
    <row r="38" spans="1:16" ht="12.75">
      <c r="A38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108</v>
      </c>
      <c s="32">
        <v>57</v>
      </c>
      <c s="33">
        <v>0</v>
      </c>
      <c s="32">
        <f>ROUND(ROUND(H38,2)*ROUND(G38,2),2)</f>
      </c>
      <c r="O38">
        <f>(I38*21)/100</f>
      </c>
      <c t="s">
        <v>23</v>
      </c>
    </row>
    <row r="39" spans="1:5" ht="12.75">
      <c r="A39" s="34" t="s">
        <v>50</v>
      </c>
      <c r="E39" s="35" t="s">
        <v>109</v>
      </c>
    </row>
    <row r="40" spans="1:5" ht="12.75">
      <c r="A40" s="36" t="s">
        <v>52</v>
      </c>
      <c r="E40" s="37" t="s">
        <v>110</v>
      </c>
    </row>
    <row r="41" spans="1:5" ht="63.75">
      <c r="A41" t="s">
        <v>53</v>
      </c>
      <c r="E41" s="35" t="s">
        <v>95</v>
      </c>
    </row>
    <row r="42" spans="1:16" ht="12.75">
      <c r="A42" s="25" t="s">
        <v>45</v>
      </c>
      <c s="29" t="s">
        <v>40</v>
      </c>
      <c s="29" t="s">
        <v>111</v>
      </c>
      <c s="25" t="s">
        <v>47</v>
      </c>
      <c s="30" t="s">
        <v>112</v>
      </c>
      <c s="31" t="s">
        <v>77</v>
      </c>
      <c s="32">
        <v>13</v>
      </c>
      <c s="33">
        <v>0</v>
      </c>
      <c s="32">
        <f>ROUND(ROUND(H42,2)*ROUND(G42,2),2)</f>
      </c>
      <c r="O42">
        <f>(I42*21)/100</f>
      </c>
      <c t="s">
        <v>23</v>
      </c>
    </row>
    <row r="43" spans="1:5" ht="25.5">
      <c r="A43" s="34" t="s">
        <v>50</v>
      </c>
      <c r="E43" s="35" t="s">
        <v>113</v>
      </c>
    </row>
    <row r="44" spans="1:5" ht="12.75">
      <c r="A44" s="36" t="s">
        <v>52</v>
      </c>
      <c r="E44" s="37" t="s">
        <v>114</v>
      </c>
    </row>
    <row r="45" spans="1:5" ht="318.75">
      <c r="A45" t="s">
        <v>53</v>
      </c>
      <c r="E45" s="35" t="s">
        <v>115</v>
      </c>
    </row>
    <row r="46" spans="1:16" ht="12.75">
      <c r="A46" s="25" t="s">
        <v>45</v>
      </c>
      <c s="29" t="s">
        <v>42</v>
      </c>
      <c s="29" t="s">
        <v>116</v>
      </c>
      <c s="25" t="s">
        <v>47</v>
      </c>
      <c s="30" t="s">
        <v>117</v>
      </c>
      <c s="31" t="s">
        <v>77</v>
      </c>
      <c s="32">
        <v>13</v>
      </c>
      <c s="33">
        <v>0</v>
      </c>
      <c s="32">
        <f>ROUND(ROUND(H46,2)*ROUND(G46,2),2)</f>
      </c>
      <c r="O46">
        <f>(I46*21)/100</f>
      </c>
      <c t="s">
        <v>23</v>
      </c>
    </row>
    <row r="47" spans="1:5" ht="25.5">
      <c r="A47" s="34" t="s">
        <v>50</v>
      </c>
      <c r="E47" s="35" t="s">
        <v>118</v>
      </c>
    </row>
    <row r="48" spans="1:5" ht="12.75">
      <c r="A48" s="36" t="s">
        <v>52</v>
      </c>
      <c r="E48" s="37" t="s">
        <v>47</v>
      </c>
    </row>
    <row r="49" spans="1:5" ht="267.75">
      <c r="A49" t="s">
        <v>53</v>
      </c>
      <c r="E49" s="35" t="s">
        <v>119</v>
      </c>
    </row>
    <row r="50" spans="1:16" ht="12.75">
      <c r="A50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77</v>
      </c>
      <c s="32">
        <v>13</v>
      </c>
      <c s="33">
        <v>0</v>
      </c>
      <c s="32">
        <f>ROUND(ROUND(H50,2)*ROUND(G50,2),2)</f>
      </c>
      <c r="O50">
        <f>(I50*21)/100</f>
      </c>
      <c t="s">
        <v>23</v>
      </c>
    </row>
    <row r="51" spans="1:5" ht="12.75">
      <c r="A51" s="34" t="s">
        <v>50</v>
      </c>
      <c r="E51" s="35" t="s">
        <v>123</v>
      </c>
    </row>
    <row r="52" spans="1:5" ht="12.75">
      <c r="A52" s="36" t="s">
        <v>52</v>
      </c>
      <c r="E52" s="37" t="s">
        <v>47</v>
      </c>
    </row>
    <row r="53" spans="1:5" ht="191.25">
      <c r="A53" t="s">
        <v>53</v>
      </c>
      <c r="E53" s="35" t="s">
        <v>124</v>
      </c>
    </row>
    <row r="54" spans="1:16" ht="12.75">
      <c r="A54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88</v>
      </c>
      <c s="32">
        <v>15</v>
      </c>
      <c s="33">
        <v>0</v>
      </c>
      <c s="32">
        <f>ROUND(ROUND(H54,2)*ROUND(G54,2),2)</f>
      </c>
      <c r="O54">
        <f>(I54*21)/100</f>
      </c>
      <c t="s">
        <v>23</v>
      </c>
    </row>
    <row r="55" spans="1:5" ht="12.75">
      <c r="A55" s="34" t="s">
        <v>50</v>
      </c>
      <c r="E55" s="35" t="s">
        <v>128</v>
      </c>
    </row>
    <row r="56" spans="1:5" ht="12.75">
      <c r="A56" s="36" t="s">
        <v>52</v>
      </c>
      <c r="E56" s="37" t="s">
        <v>47</v>
      </c>
    </row>
    <row r="57" spans="1:5" ht="25.5">
      <c r="A57" t="s">
        <v>53</v>
      </c>
      <c r="E57" s="35" t="s">
        <v>129</v>
      </c>
    </row>
    <row r="58" spans="1:16" ht="12.75">
      <c r="A58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88</v>
      </c>
      <c s="32">
        <v>15</v>
      </c>
      <c s="33">
        <v>0</v>
      </c>
      <c s="32">
        <f>ROUND(ROUND(H58,2)*ROUND(G58,2),2)</f>
      </c>
      <c r="O58">
        <f>(I58*21)/100</f>
      </c>
      <c t="s">
        <v>23</v>
      </c>
    </row>
    <row r="59" spans="1:5" ht="25.5">
      <c r="A59" s="34" t="s">
        <v>50</v>
      </c>
      <c r="E59" s="35" t="s">
        <v>133</v>
      </c>
    </row>
    <row r="60" spans="1:5" ht="12.75">
      <c r="A60" s="36" t="s">
        <v>52</v>
      </c>
      <c r="E60" s="37" t="s">
        <v>47</v>
      </c>
    </row>
    <row r="61" spans="1:5" ht="25.5">
      <c r="A61" t="s">
        <v>53</v>
      </c>
      <c r="E61" s="35" t="s">
        <v>134</v>
      </c>
    </row>
    <row r="62" spans="1:16" ht="12.75">
      <c r="A62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88</v>
      </c>
      <c s="32">
        <v>15</v>
      </c>
      <c s="33">
        <v>0</v>
      </c>
      <c s="32">
        <f>ROUND(ROUND(H62,2)*ROUND(G62,2),2)</f>
      </c>
      <c r="O62">
        <f>(I62*21)/100</f>
      </c>
      <c t="s">
        <v>23</v>
      </c>
    </row>
    <row r="63" spans="1:5" ht="38.25">
      <c r="A63" s="34" t="s">
        <v>50</v>
      </c>
      <c r="E63" s="35" t="s">
        <v>138</v>
      </c>
    </row>
    <row r="64" spans="1:5" ht="12.75">
      <c r="A64" s="36" t="s">
        <v>52</v>
      </c>
      <c r="E64" s="37" t="s">
        <v>47</v>
      </c>
    </row>
    <row r="65" spans="1:5" ht="38.25">
      <c r="A65" t="s">
        <v>53</v>
      </c>
      <c r="E65" s="35" t="s">
        <v>139</v>
      </c>
    </row>
    <row r="66" spans="1:16" ht="12.75">
      <c r="A66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88</v>
      </c>
      <c s="32">
        <v>15</v>
      </c>
      <c s="33">
        <v>0</v>
      </c>
      <c s="32">
        <f>ROUND(ROUND(H66,2)*ROUND(G66,2),2)</f>
      </c>
      <c r="O66">
        <f>(I66*21)/100</f>
      </c>
      <c t="s">
        <v>23</v>
      </c>
    </row>
    <row r="67" spans="1:5" ht="25.5">
      <c r="A67" s="34" t="s">
        <v>50</v>
      </c>
      <c r="E67" s="35" t="s">
        <v>143</v>
      </c>
    </row>
    <row r="68" spans="1:5" ht="12.75">
      <c r="A68" s="36" t="s">
        <v>52</v>
      </c>
      <c r="E68" s="37" t="s">
        <v>47</v>
      </c>
    </row>
    <row r="69" spans="1:5" ht="25.5">
      <c r="A69" t="s">
        <v>53</v>
      </c>
      <c r="E69" s="35" t="s">
        <v>144</v>
      </c>
    </row>
    <row r="70" spans="1:18" ht="12.75" customHeight="1">
      <c r="A70" s="6" t="s">
        <v>43</v>
      </c>
      <c s="6"/>
      <c s="40" t="s">
        <v>31</v>
      </c>
      <c s="6"/>
      <c s="27" t="s">
        <v>145</v>
      </c>
      <c s="6"/>
      <c s="6"/>
      <c s="6"/>
      <c s="41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77</v>
      </c>
      <c s="32">
        <v>10</v>
      </c>
      <c s="33">
        <v>0</v>
      </c>
      <c s="32">
        <f>ROUND(ROUND(H71,2)*ROUND(G71,2),2)</f>
      </c>
      <c r="O71">
        <f>(I71*21)/100</f>
      </c>
      <c t="s">
        <v>23</v>
      </c>
    </row>
    <row r="72" spans="1:5" ht="12.75">
      <c r="A72" s="34" t="s">
        <v>50</v>
      </c>
      <c r="E72" s="35" t="s">
        <v>149</v>
      </c>
    </row>
    <row r="73" spans="1:5" ht="12.75">
      <c r="A73" s="36" t="s">
        <v>52</v>
      </c>
      <c r="E73" s="37" t="s">
        <v>150</v>
      </c>
    </row>
    <row r="74" spans="1:5" ht="382.5">
      <c r="A74" t="s">
        <v>53</v>
      </c>
      <c r="E74" s="35" t="s">
        <v>151</v>
      </c>
    </row>
    <row r="75" spans="1:16" ht="12.75">
      <c r="A75" s="25" t="s">
        <v>45</v>
      </c>
      <c s="29" t="s">
        <v>152</v>
      </c>
      <c s="29" t="s">
        <v>153</v>
      </c>
      <c s="25" t="s">
        <v>47</v>
      </c>
      <c s="30" t="s">
        <v>154</v>
      </c>
      <c s="31" t="s">
        <v>155</v>
      </c>
      <c s="32">
        <v>1.2</v>
      </c>
      <c s="33">
        <v>0</v>
      </c>
      <c s="32">
        <f>ROUND(ROUND(H75,2)*ROUND(G75,2),2)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12.75">
      <c r="A77" s="36" t="s">
        <v>52</v>
      </c>
      <c r="E77" s="37" t="s">
        <v>47</v>
      </c>
    </row>
    <row r="78" spans="1:5" ht="242.25">
      <c r="A78" t="s">
        <v>53</v>
      </c>
      <c r="E78" s="35" t="s">
        <v>156</v>
      </c>
    </row>
    <row r="79" spans="1:18" ht="12.75" customHeight="1">
      <c r="A79" s="6" t="s">
        <v>43</v>
      </c>
      <c s="6"/>
      <c s="40" t="s">
        <v>33</v>
      </c>
      <c s="6"/>
      <c s="27" t="s">
        <v>157</v>
      </c>
      <c s="6"/>
      <c s="6"/>
      <c s="6"/>
      <c s="41">
        <f>0+Q79</f>
      </c>
      <c r="O79">
        <f>0+R79</f>
      </c>
      <c r="Q79">
        <f>0+I80+I84+I88+I92+I96+I100</f>
      </c>
      <c>
        <f>0+O80+O84+O88+O92+O96+O100</f>
      </c>
    </row>
    <row r="80" spans="1:16" ht="12.75">
      <c r="A80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77</v>
      </c>
      <c s="32">
        <v>0.5</v>
      </c>
      <c s="33">
        <v>0</v>
      </c>
      <c s="32">
        <f>ROUND(ROUND(H80,2)*ROUND(G80,2),2)</f>
      </c>
      <c r="O80">
        <f>(I80*21)/100</f>
      </c>
      <c t="s">
        <v>23</v>
      </c>
    </row>
    <row r="81" spans="1:5" ht="12.75">
      <c r="A81" s="34" t="s">
        <v>50</v>
      </c>
      <c r="E81" s="35" t="s">
        <v>161</v>
      </c>
    </row>
    <row r="82" spans="1:5" ht="12.75">
      <c r="A82" s="36" t="s">
        <v>52</v>
      </c>
      <c r="E82" s="37" t="s">
        <v>162</v>
      </c>
    </row>
    <row r="83" spans="1:5" ht="369.75">
      <c r="A83" t="s">
        <v>53</v>
      </c>
      <c r="E83" s="35" t="s">
        <v>163</v>
      </c>
    </row>
    <row r="84" spans="1:16" ht="12.75">
      <c r="A84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77</v>
      </c>
      <c s="32">
        <v>0.3</v>
      </c>
      <c s="33">
        <v>0</v>
      </c>
      <c s="32">
        <f>ROUND(ROUND(H84,2)*ROUND(G84,2),2)</f>
      </c>
      <c r="O84">
        <f>(I84*21)/100</f>
      </c>
      <c t="s">
        <v>23</v>
      </c>
    </row>
    <row r="85" spans="1:5" ht="12.75">
      <c r="A85" s="34" t="s">
        <v>50</v>
      </c>
      <c r="E85" s="35" t="s">
        <v>167</v>
      </c>
    </row>
    <row r="86" spans="1:5" ht="12.75">
      <c r="A86" s="36" t="s">
        <v>52</v>
      </c>
      <c r="E86" s="37" t="s">
        <v>168</v>
      </c>
    </row>
    <row r="87" spans="1:5" ht="369.75">
      <c r="A87" t="s">
        <v>53</v>
      </c>
      <c r="E87" s="35" t="s">
        <v>163</v>
      </c>
    </row>
    <row r="88" spans="1:16" ht="12.75">
      <c r="A88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77</v>
      </c>
      <c s="32">
        <v>20</v>
      </c>
      <c s="33">
        <v>0</v>
      </c>
      <c s="32">
        <f>ROUND(ROUND(H88,2)*ROUND(G88,2),2)</f>
      </c>
      <c r="O88">
        <f>(I88*21)/100</f>
      </c>
      <c t="s">
        <v>23</v>
      </c>
    </row>
    <row r="89" spans="1:5" ht="12.75">
      <c r="A89" s="34" t="s">
        <v>50</v>
      </c>
      <c r="E89" s="35" t="s">
        <v>172</v>
      </c>
    </row>
    <row r="90" spans="1:5" ht="12.75">
      <c r="A90" s="36" t="s">
        <v>52</v>
      </c>
      <c r="E90" s="37" t="s">
        <v>47</v>
      </c>
    </row>
    <row r="91" spans="1:5" ht="369.75">
      <c r="A91" t="s">
        <v>53</v>
      </c>
      <c r="E91" s="35" t="s">
        <v>163</v>
      </c>
    </row>
    <row r="92" spans="1:16" ht="12.75">
      <c r="A92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155</v>
      </c>
      <c s="32">
        <v>1.8</v>
      </c>
      <c s="33">
        <v>0</v>
      </c>
      <c s="32">
        <f>ROUND(ROUND(H92,2)*ROUND(G92,2),2)</f>
      </c>
      <c r="O92">
        <f>(I92*21)/100</f>
      </c>
      <c t="s">
        <v>23</v>
      </c>
    </row>
    <row r="93" spans="1:5" ht="12.75">
      <c r="A93" s="34" t="s">
        <v>50</v>
      </c>
      <c r="E93" s="35" t="s">
        <v>176</v>
      </c>
    </row>
    <row r="94" spans="1:5" ht="12.75">
      <c r="A94" s="36" t="s">
        <v>52</v>
      </c>
      <c r="E94" s="37" t="s">
        <v>47</v>
      </c>
    </row>
    <row r="95" spans="1:5" ht="178.5">
      <c r="A95" t="s">
        <v>53</v>
      </c>
      <c r="E95" s="35" t="s">
        <v>177</v>
      </c>
    </row>
    <row r="96" spans="1:16" ht="12.75">
      <c r="A96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77</v>
      </c>
      <c s="32">
        <v>44</v>
      </c>
      <c s="33">
        <v>0</v>
      </c>
      <c s="32">
        <f>ROUND(ROUND(H96,2)*ROUND(G96,2),2)</f>
      </c>
      <c r="O96">
        <f>(I96*21)/100</f>
      </c>
      <c t="s">
        <v>23</v>
      </c>
    </row>
    <row r="97" spans="1:5" ht="12.75">
      <c r="A97" s="34" t="s">
        <v>50</v>
      </c>
      <c r="E97" s="35" t="s">
        <v>181</v>
      </c>
    </row>
    <row r="98" spans="1:5" ht="12.75">
      <c r="A98" s="36" t="s">
        <v>52</v>
      </c>
      <c r="E98" s="37" t="s">
        <v>47</v>
      </c>
    </row>
    <row r="99" spans="1:5" ht="369.75">
      <c r="A99" t="s">
        <v>53</v>
      </c>
      <c r="E99" s="35" t="s">
        <v>163</v>
      </c>
    </row>
    <row r="100" spans="1:16" ht="12.75">
      <c r="A100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77</v>
      </c>
      <c s="32">
        <v>0.3</v>
      </c>
      <c s="33">
        <v>0</v>
      </c>
      <c s="32">
        <f>ROUND(ROUND(H100,2)*ROUND(G100,2),2)</f>
      </c>
      <c r="O100">
        <f>(I100*21)/100</f>
      </c>
      <c t="s">
        <v>23</v>
      </c>
    </row>
    <row r="101" spans="1:5" ht="25.5">
      <c r="A101" s="34" t="s">
        <v>50</v>
      </c>
      <c r="E101" s="35" t="s">
        <v>185</v>
      </c>
    </row>
    <row r="102" spans="1:5" ht="12.75">
      <c r="A102" s="36" t="s">
        <v>52</v>
      </c>
      <c r="E102" s="37" t="s">
        <v>168</v>
      </c>
    </row>
    <row r="103" spans="1:5" ht="102">
      <c r="A103" t="s">
        <v>53</v>
      </c>
      <c r="E103" s="35" t="s">
        <v>186</v>
      </c>
    </row>
    <row r="104" spans="1:18" ht="12.75" customHeight="1">
      <c r="A104" s="6" t="s">
        <v>43</v>
      </c>
      <c s="6"/>
      <c s="40" t="s">
        <v>35</v>
      </c>
      <c s="6"/>
      <c s="27" t="s">
        <v>187</v>
      </c>
      <c s="6"/>
      <c s="6"/>
      <c s="6"/>
      <c s="41">
        <f>0+Q104</f>
      </c>
      <c r="O104">
        <f>0+R104</f>
      </c>
      <c r="Q104">
        <f>0+I105+I109+I113+I117+I121+I125+I129+I133+I137+I141+I145+I149+I153+I157+I161</f>
      </c>
      <c>
        <f>0+O105+O109+O113+O117+O121+O125+O129+O133+O137+O141+O145+O149+O153+O157+O161</f>
      </c>
    </row>
    <row r="105" spans="1:16" ht="12.75">
      <c r="A105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88</v>
      </c>
      <c s="32">
        <v>49</v>
      </c>
      <c s="33">
        <v>0</v>
      </c>
      <c s="32">
        <f>ROUND(ROUND(H105,2)*ROUND(G105,2),2)</f>
      </c>
      <c r="O105">
        <f>(I105*21)/100</f>
      </c>
      <c t="s">
        <v>23</v>
      </c>
    </row>
    <row r="106" spans="1:5" ht="25.5">
      <c r="A106" s="34" t="s">
        <v>50</v>
      </c>
      <c r="E106" s="35" t="s">
        <v>191</v>
      </c>
    </row>
    <row r="107" spans="1:5" ht="12.75">
      <c r="A107" s="36" t="s">
        <v>52</v>
      </c>
      <c r="E107" s="37" t="s">
        <v>192</v>
      </c>
    </row>
    <row r="108" spans="1:5" ht="127.5">
      <c r="A108" t="s">
        <v>53</v>
      </c>
      <c r="E108" s="35" t="s">
        <v>193</v>
      </c>
    </row>
    <row r="109" spans="1:16" ht="12.75">
      <c r="A109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88</v>
      </c>
      <c s="32">
        <v>42</v>
      </c>
      <c s="33">
        <v>0</v>
      </c>
      <c s="32">
        <f>ROUND(ROUND(H109,2)*ROUND(G109,2),2)</f>
      </c>
      <c r="O109">
        <f>(I109*21)/100</f>
      </c>
      <c t="s">
        <v>23</v>
      </c>
    </row>
    <row r="110" spans="1:5" ht="25.5">
      <c r="A110" s="34" t="s">
        <v>50</v>
      </c>
      <c r="E110" s="35" t="s">
        <v>197</v>
      </c>
    </row>
    <row r="111" spans="1:5" ht="12.75">
      <c r="A111" s="36" t="s">
        <v>52</v>
      </c>
      <c r="E111" s="37" t="s">
        <v>198</v>
      </c>
    </row>
    <row r="112" spans="1:5" ht="51">
      <c r="A112" t="s">
        <v>53</v>
      </c>
      <c r="E112" s="35" t="s">
        <v>199</v>
      </c>
    </row>
    <row r="113" spans="1:16" ht="12.75">
      <c r="A113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88</v>
      </c>
      <c s="32">
        <v>24</v>
      </c>
      <c s="33">
        <v>0</v>
      </c>
      <c s="32">
        <f>ROUND(ROUND(H113,2)*ROUND(G113,2),2)</f>
      </c>
      <c r="O113">
        <f>(I113*21)/100</f>
      </c>
      <c t="s">
        <v>23</v>
      </c>
    </row>
    <row r="114" spans="1:5" ht="25.5">
      <c r="A114" s="34" t="s">
        <v>50</v>
      </c>
      <c r="E114" s="35" t="s">
        <v>203</v>
      </c>
    </row>
    <row r="115" spans="1:5" ht="12.75">
      <c r="A115" s="36" t="s">
        <v>52</v>
      </c>
      <c r="E115" s="37" t="s">
        <v>204</v>
      </c>
    </row>
    <row r="116" spans="1:5" ht="51">
      <c r="A116" t="s">
        <v>53</v>
      </c>
      <c r="E116" s="35" t="s">
        <v>199</v>
      </c>
    </row>
    <row r="117" spans="1:16" ht="12.75">
      <c r="A117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88</v>
      </c>
      <c s="32">
        <v>39</v>
      </c>
      <c s="33">
        <v>0</v>
      </c>
      <c s="32">
        <f>ROUND(ROUND(H117,2)*ROUND(G117,2),2)</f>
      </c>
      <c r="O117">
        <f>(I117*21)/100</f>
      </c>
      <c t="s">
        <v>23</v>
      </c>
    </row>
    <row r="118" spans="1:5" ht="25.5">
      <c r="A118" s="34" t="s">
        <v>50</v>
      </c>
      <c r="E118" s="35" t="s">
        <v>208</v>
      </c>
    </row>
    <row r="119" spans="1:5" ht="12.75">
      <c r="A119" s="36" t="s">
        <v>52</v>
      </c>
      <c r="E119" s="37" t="s">
        <v>47</v>
      </c>
    </row>
    <row r="120" spans="1:5" ht="102">
      <c r="A120" t="s">
        <v>53</v>
      </c>
      <c r="E120" s="35" t="s">
        <v>209</v>
      </c>
    </row>
    <row r="121" spans="1:16" ht="12.75">
      <c r="A121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88</v>
      </c>
      <c s="32">
        <v>56</v>
      </c>
      <c s="33">
        <v>0</v>
      </c>
      <c s="32">
        <f>ROUND(ROUND(H121,2)*ROUND(G121,2),2)</f>
      </c>
      <c r="O121">
        <f>(I121*21)/100</f>
      </c>
      <c t="s">
        <v>23</v>
      </c>
    </row>
    <row r="122" spans="1:5" ht="25.5">
      <c r="A122" s="34" t="s">
        <v>50</v>
      </c>
      <c r="E122" s="35" t="s">
        <v>213</v>
      </c>
    </row>
    <row r="123" spans="1:5" ht="12.75">
      <c r="A123" s="36" t="s">
        <v>52</v>
      </c>
      <c r="E123" s="37" t="s">
        <v>214</v>
      </c>
    </row>
    <row r="124" spans="1:5" ht="51">
      <c r="A124" t="s">
        <v>53</v>
      </c>
      <c r="E124" s="35" t="s">
        <v>215</v>
      </c>
    </row>
    <row r="125" spans="1:16" ht="12.75">
      <c r="A125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88</v>
      </c>
      <c s="32">
        <v>212</v>
      </c>
      <c s="33">
        <v>0</v>
      </c>
      <c s="32">
        <f>ROUND(ROUND(H125,2)*ROUND(G125,2),2)</f>
      </c>
      <c r="O125">
        <f>(I125*21)/100</f>
      </c>
      <c t="s">
        <v>23</v>
      </c>
    </row>
    <row r="126" spans="1:5" ht="25.5">
      <c r="A126" s="34" t="s">
        <v>50</v>
      </c>
      <c r="E126" s="35" t="s">
        <v>219</v>
      </c>
    </row>
    <row r="127" spans="1:5" ht="12.75">
      <c r="A127" s="36" t="s">
        <v>52</v>
      </c>
      <c r="E127" s="37" t="s">
        <v>220</v>
      </c>
    </row>
    <row r="128" spans="1:5" ht="51">
      <c r="A128" t="s">
        <v>53</v>
      </c>
      <c r="E128" s="35" t="s">
        <v>215</v>
      </c>
    </row>
    <row r="129" spans="1:16" ht="12.75">
      <c r="A129" s="25" t="s">
        <v>45</v>
      </c>
      <c s="29" t="s">
        <v>84</v>
      </c>
      <c s="29" t="s">
        <v>221</v>
      </c>
      <c s="25" t="s">
        <v>47</v>
      </c>
      <c s="30" t="s">
        <v>222</v>
      </c>
      <c s="31" t="s">
        <v>88</v>
      </c>
      <c s="32">
        <v>212</v>
      </c>
      <c s="33">
        <v>0</v>
      </c>
      <c s="32">
        <f>ROUND(ROUND(H129,2)*ROUND(G129,2),2)</f>
      </c>
      <c r="O129">
        <f>(I129*21)/100</f>
      </c>
      <c t="s">
        <v>23</v>
      </c>
    </row>
    <row r="130" spans="1:5" ht="38.25">
      <c r="A130" s="34" t="s">
        <v>50</v>
      </c>
      <c r="E130" s="35" t="s">
        <v>223</v>
      </c>
    </row>
    <row r="131" spans="1:5" ht="12.75">
      <c r="A131" s="36" t="s">
        <v>52</v>
      </c>
      <c r="E131" s="37" t="s">
        <v>220</v>
      </c>
    </row>
    <row r="132" spans="1:5" ht="140.25">
      <c r="A132" t="s">
        <v>53</v>
      </c>
      <c r="E132" s="35" t="s">
        <v>224</v>
      </c>
    </row>
    <row r="133" spans="1:16" ht="12.75">
      <c r="A133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88</v>
      </c>
      <c s="32">
        <v>39</v>
      </c>
      <c s="33">
        <v>0</v>
      </c>
      <c s="32">
        <f>ROUND(ROUND(H133,2)*ROUND(G133,2),2)</f>
      </c>
      <c r="O133">
        <f>(I133*21)/100</f>
      </c>
      <c t="s">
        <v>23</v>
      </c>
    </row>
    <row r="134" spans="1:5" ht="25.5">
      <c r="A134" s="34" t="s">
        <v>50</v>
      </c>
      <c r="E134" s="35" t="s">
        <v>228</v>
      </c>
    </row>
    <row r="135" spans="1:5" ht="12.75">
      <c r="A135" s="36" t="s">
        <v>52</v>
      </c>
      <c r="E135" s="37" t="s">
        <v>47</v>
      </c>
    </row>
    <row r="136" spans="1:5" ht="140.25">
      <c r="A136" t="s">
        <v>53</v>
      </c>
      <c r="E136" s="35" t="s">
        <v>224</v>
      </c>
    </row>
    <row r="137" spans="1:16" ht="12.75">
      <c r="A137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88</v>
      </c>
      <c s="32">
        <v>70</v>
      </c>
      <c s="33">
        <v>0</v>
      </c>
      <c s="32">
        <f>ROUND(ROUND(H137,2)*ROUND(G137,2),2)</f>
      </c>
      <c r="O137">
        <f>(I137*21)/100</f>
      </c>
      <c t="s">
        <v>23</v>
      </c>
    </row>
    <row r="138" spans="1:5" ht="25.5">
      <c r="A138" s="34" t="s">
        <v>50</v>
      </c>
      <c r="E138" s="35" t="s">
        <v>232</v>
      </c>
    </row>
    <row r="139" spans="1:5" ht="12.75">
      <c r="A139" s="36" t="s">
        <v>52</v>
      </c>
      <c r="E139" s="37" t="s">
        <v>47</v>
      </c>
    </row>
    <row r="140" spans="1:5" ht="140.25">
      <c r="A140" t="s">
        <v>53</v>
      </c>
      <c r="E140" s="35" t="s">
        <v>224</v>
      </c>
    </row>
    <row r="141" spans="1:16" ht="12.75">
      <c r="A141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88</v>
      </c>
      <c s="32">
        <v>56</v>
      </c>
      <c s="33">
        <v>0</v>
      </c>
      <c s="32">
        <f>ROUND(ROUND(H141,2)*ROUND(G141,2),2)</f>
      </c>
      <c r="O141">
        <f>(I141*21)/100</f>
      </c>
      <c t="s">
        <v>23</v>
      </c>
    </row>
    <row r="142" spans="1:5" ht="38.25">
      <c r="A142" s="34" t="s">
        <v>50</v>
      </c>
      <c r="E142" s="35" t="s">
        <v>236</v>
      </c>
    </row>
    <row r="143" spans="1:5" ht="12.75">
      <c r="A143" s="36" t="s">
        <v>52</v>
      </c>
      <c r="E143" s="37" t="s">
        <v>214</v>
      </c>
    </row>
    <row r="144" spans="1:5" ht="140.25">
      <c r="A144" t="s">
        <v>53</v>
      </c>
      <c r="E144" s="35" t="s">
        <v>224</v>
      </c>
    </row>
    <row r="145" spans="1:16" ht="12.75">
      <c r="A145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88</v>
      </c>
      <c s="32">
        <v>70</v>
      </c>
      <c s="33">
        <v>0</v>
      </c>
      <c s="32">
        <f>ROUND(ROUND(H145,2)*ROUND(G145,2),2)</f>
      </c>
      <c r="O145">
        <f>(I145*21)/100</f>
      </c>
      <c t="s">
        <v>23</v>
      </c>
    </row>
    <row r="146" spans="1:5" ht="25.5">
      <c r="A146" s="34" t="s">
        <v>50</v>
      </c>
      <c r="E146" s="35" t="s">
        <v>240</v>
      </c>
    </row>
    <row r="147" spans="1:5" ht="12.75">
      <c r="A147" s="36" t="s">
        <v>52</v>
      </c>
      <c r="E147" s="37" t="s">
        <v>220</v>
      </c>
    </row>
    <row r="148" spans="1:5" ht="140.25">
      <c r="A148" t="s">
        <v>53</v>
      </c>
      <c r="E148" s="35" t="s">
        <v>224</v>
      </c>
    </row>
    <row r="149" spans="1:16" ht="12.75">
      <c r="A149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77</v>
      </c>
      <c s="32">
        <v>1.5</v>
      </c>
      <c s="33">
        <v>0</v>
      </c>
      <c s="32">
        <f>ROUND(ROUND(H149,2)*ROUND(G149,2),2)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244</v>
      </c>
    </row>
    <row r="151" spans="1:5" ht="12.75">
      <c r="A151" s="36" t="s">
        <v>52</v>
      </c>
      <c r="E151" s="37" t="s">
        <v>245</v>
      </c>
    </row>
    <row r="152" spans="1:5" ht="140.25">
      <c r="A152" t="s">
        <v>53</v>
      </c>
      <c r="E152" s="35" t="s">
        <v>246</v>
      </c>
    </row>
    <row r="153" spans="1:16" ht="12.75">
      <c r="A153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88</v>
      </c>
      <c s="32">
        <v>7.5</v>
      </c>
      <c s="33">
        <v>0</v>
      </c>
      <c s="32">
        <f>ROUND(ROUND(H153,2)*ROUND(G153,2),2)</f>
      </c>
      <c r="O153">
        <f>(I153*21)/100</f>
      </c>
      <c t="s">
        <v>23</v>
      </c>
    </row>
    <row r="154" spans="1:5" ht="38.25">
      <c r="A154" s="34" t="s">
        <v>50</v>
      </c>
      <c r="E154" s="35" t="s">
        <v>250</v>
      </c>
    </row>
    <row r="155" spans="1:5" ht="12.75">
      <c r="A155" s="36" t="s">
        <v>52</v>
      </c>
      <c r="E155" s="37" t="s">
        <v>47</v>
      </c>
    </row>
    <row r="156" spans="1:5" ht="153">
      <c r="A156" t="s">
        <v>53</v>
      </c>
      <c r="E156" s="35" t="s">
        <v>251</v>
      </c>
    </row>
    <row r="157" spans="1:16" ht="12.75">
      <c r="A157" s="25" t="s">
        <v>45</v>
      </c>
      <c s="29" t="s">
        <v>252</v>
      </c>
      <c s="29" t="s">
        <v>253</v>
      </c>
      <c s="25" t="s">
        <v>254</v>
      </c>
      <c s="30" t="s">
        <v>255</v>
      </c>
      <c s="31" t="s">
        <v>108</v>
      </c>
      <c s="32">
        <v>20</v>
      </c>
      <c s="33">
        <v>0</v>
      </c>
      <c s="32">
        <f>ROUND(ROUND(H157,2)*ROUND(G157,2),2)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256</v>
      </c>
    </row>
    <row r="159" spans="1:5" ht="12.75">
      <c r="A159" s="36" t="s">
        <v>52</v>
      </c>
      <c r="E159" s="37" t="s">
        <v>47</v>
      </c>
    </row>
    <row r="160" spans="1:5" ht="38.25">
      <c r="A160" t="s">
        <v>53</v>
      </c>
      <c r="E160" s="35" t="s">
        <v>257</v>
      </c>
    </row>
    <row r="161" spans="1:16" ht="12.75">
      <c r="A161" s="25" t="s">
        <v>45</v>
      </c>
      <c s="29" t="s">
        <v>258</v>
      </c>
      <c s="29" t="s">
        <v>253</v>
      </c>
      <c s="25" t="s">
        <v>259</v>
      </c>
      <c s="30" t="s">
        <v>255</v>
      </c>
      <c s="31" t="s">
        <v>108</v>
      </c>
      <c s="32">
        <v>41</v>
      </c>
      <c s="33">
        <v>0</v>
      </c>
      <c s="32">
        <f>ROUND(ROUND(H161,2)*ROUND(G161,2),2)</f>
      </c>
      <c r="O161">
        <f>(I161*21)/100</f>
      </c>
      <c t="s">
        <v>23</v>
      </c>
    </row>
    <row r="162" spans="1:5" ht="25.5">
      <c r="A162" s="34" t="s">
        <v>50</v>
      </c>
      <c r="E162" s="35" t="s">
        <v>260</v>
      </c>
    </row>
    <row r="163" spans="1:5" ht="12.75">
      <c r="A163" s="36" t="s">
        <v>52</v>
      </c>
      <c r="E163" s="37" t="s">
        <v>261</v>
      </c>
    </row>
    <row r="164" spans="1:5" ht="38.25">
      <c r="A164" t="s">
        <v>53</v>
      </c>
      <c r="E164" s="35" t="s">
        <v>257</v>
      </c>
    </row>
    <row r="165" spans="1:18" ht="12.75" customHeight="1">
      <c r="A165" s="6" t="s">
        <v>43</v>
      </c>
      <c s="6"/>
      <c s="40" t="s">
        <v>37</v>
      </c>
      <c s="6"/>
      <c s="27" t="s">
        <v>262</v>
      </c>
      <c s="6"/>
      <c s="6"/>
      <c s="6"/>
      <c s="41">
        <f>0+Q165</f>
      </c>
      <c r="O165">
        <f>0+R165</f>
      </c>
      <c r="Q165">
        <f>0+I166+I170+I174+I178</f>
      </c>
      <c>
        <f>0+O166+O170+O174+O178</f>
      </c>
    </row>
    <row r="166" spans="1:16" ht="12.75">
      <c r="A166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88</v>
      </c>
      <c s="32">
        <v>41.6</v>
      </c>
      <c s="33">
        <v>0</v>
      </c>
      <c s="32">
        <f>ROUND(ROUND(H166,2)*ROUND(G166,2),2)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266</v>
      </c>
    </row>
    <row r="168" spans="1:5" ht="12.75">
      <c r="A168" s="36" t="s">
        <v>52</v>
      </c>
      <c r="E168" s="37" t="s">
        <v>267</v>
      </c>
    </row>
    <row r="169" spans="1:5" ht="76.5">
      <c r="A169" t="s">
        <v>53</v>
      </c>
      <c r="E169" s="35" t="s">
        <v>268</v>
      </c>
    </row>
    <row r="170" spans="1:16" ht="25.5">
      <c r="A170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88</v>
      </c>
      <c s="32">
        <v>60</v>
      </c>
      <c s="33">
        <v>0</v>
      </c>
      <c s="32">
        <f>ROUND(ROUND(H170,2)*ROUND(G170,2),2)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272</v>
      </c>
    </row>
    <row r="172" spans="1:5" ht="12.75">
      <c r="A172" s="36" t="s">
        <v>52</v>
      </c>
      <c r="E172" s="37" t="s">
        <v>273</v>
      </c>
    </row>
    <row r="173" spans="1:5" ht="38.25">
      <c r="A173" t="s">
        <v>53</v>
      </c>
      <c r="E173" s="35" t="s">
        <v>274</v>
      </c>
    </row>
    <row r="174" spans="1:16" ht="25.5">
      <c r="A174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88</v>
      </c>
      <c s="32">
        <v>14</v>
      </c>
      <c s="33">
        <v>0</v>
      </c>
      <c s="32">
        <f>ROUND(ROUND(H174,2)*ROUND(G174,2),2)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278</v>
      </c>
    </row>
    <row r="176" spans="1:5" ht="12.75">
      <c r="A176" s="36" t="s">
        <v>52</v>
      </c>
      <c r="E176" s="37" t="s">
        <v>279</v>
      </c>
    </row>
    <row r="177" spans="1:5" ht="38.25">
      <c r="A177" t="s">
        <v>53</v>
      </c>
      <c r="E177" s="35" t="s">
        <v>274</v>
      </c>
    </row>
    <row r="178" spans="1:16" ht="25.5">
      <c r="A178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88</v>
      </c>
      <c s="32">
        <v>26</v>
      </c>
      <c s="33">
        <v>0</v>
      </c>
      <c s="32">
        <f>ROUND(ROUND(H178,2)*ROUND(G178,2),2)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47</v>
      </c>
    </row>
    <row r="180" spans="1:5" ht="25.5">
      <c r="A180" s="36" t="s">
        <v>52</v>
      </c>
      <c r="E180" s="37" t="s">
        <v>283</v>
      </c>
    </row>
    <row r="181" spans="1:5" ht="38.25">
      <c r="A181" t="s">
        <v>53</v>
      </c>
      <c r="E181" s="35" t="s">
        <v>274</v>
      </c>
    </row>
    <row r="182" spans="1:18" ht="12.75" customHeight="1">
      <c r="A182" s="6" t="s">
        <v>43</v>
      </c>
      <c s="6"/>
      <c s="40" t="s">
        <v>100</v>
      </c>
      <c s="6"/>
      <c s="27" t="s">
        <v>284</v>
      </c>
      <c s="6"/>
      <c s="6"/>
      <c s="6"/>
      <c s="41">
        <f>0+Q182</f>
      </c>
      <c r="O182">
        <f>0+R182</f>
      </c>
      <c r="Q182">
        <f>0+I183+I187+I191+I195+I199+I203+I207+I211+I215</f>
      </c>
      <c>
        <f>0+O183+O187+O191+O195+O199+O203+O207+O211+O215</f>
      </c>
    </row>
    <row r="183" spans="1:16" ht="12.75">
      <c r="A183" s="25" t="s">
        <v>45</v>
      </c>
      <c s="29" t="s">
        <v>285</v>
      </c>
      <c s="29" t="s">
        <v>286</v>
      </c>
      <c s="25" t="s">
        <v>254</v>
      </c>
      <c s="30" t="s">
        <v>287</v>
      </c>
      <c s="31" t="s">
        <v>108</v>
      </c>
      <c s="32">
        <v>15</v>
      </c>
      <c s="33">
        <v>0</v>
      </c>
      <c s="32">
        <f>ROUND(ROUND(H183,2)*ROUND(G183,2),2)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288</v>
      </c>
    </row>
    <row r="185" spans="1:5" ht="12.75">
      <c r="A185" s="36" t="s">
        <v>52</v>
      </c>
      <c r="E185" s="37" t="s">
        <v>47</v>
      </c>
    </row>
    <row r="186" spans="1:5" ht="51">
      <c r="A186" t="s">
        <v>53</v>
      </c>
      <c r="E186" s="35" t="s">
        <v>289</v>
      </c>
    </row>
    <row r="187" spans="1:16" ht="12.75">
      <c r="A187" s="25" t="s">
        <v>45</v>
      </c>
      <c s="29" t="s">
        <v>290</v>
      </c>
      <c s="29" t="s">
        <v>286</v>
      </c>
      <c s="25" t="s">
        <v>259</v>
      </c>
      <c s="30" t="s">
        <v>287</v>
      </c>
      <c s="31" t="s">
        <v>108</v>
      </c>
      <c s="32">
        <v>15</v>
      </c>
      <c s="33">
        <v>0</v>
      </c>
      <c s="32">
        <f>ROUND(ROUND(H187,2)*ROUND(G187,2),2)</f>
      </c>
      <c r="O187">
        <f>(I187*21)/100</f>
      </c>
      <c t="s">
        <v>23</v>
      </c>
    </row>
    <row r="188" spans="1:5" ht="12.75">
      <c r="A188" s="34" t="s">
        <v>50</v>
      </c>
      <c r="E188" s="35" t="s">
        <v>291</v>
      </c>
    </row>
    <row r="189" spans="1:5" ht="12.75">
      <c r="A189" s="36" t="s">
        <v>52</v>
      </c>
      <c r="E189" s="37" t="s">
        <v>47</v>
      </c>
    </row>
    <row r="190" spans="1:5" ht="51">
      <c r="A190" t="s">
        <v>53</v>
      </c>
      <c r="E190" s="35" t="s">
        <v>289</v>
      </c>
    </row>
    <row r="191" spans="1:16" ht="12.75">
      <c r="A191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88</v>
      </c>
      <c s="32">
        <v>45</v>
      </c>
      <c s="33">
        <v>0</v>
      </c>
      <c s="32">
        <f>ROUND(ROUND(H191,2)*ROUND(G191,2),2)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295</v>
      </c>
    </row>
    <row r="193" spans="1:5" ht="12.75">
      <c r="A193" s="36" t="s">
        <v>52</v>
      </c>
      <c r="E193" s="37" t="s">
        <v>296</v>
      </c>
    </row>
    <row r="194" spans="1:5" ht="204">
      <c r="A194" t="s">
        <v>53</v>
      </c>
      <c r="E194" s="35" t="s">
        <v>297</v>
      </c>
    </row>
    <row r="195" spans="1:16" ht="12.75">
      <c r="A195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88</v>
      </c>
      <c s="32">
        <v>145</v>
      </c>
      <c s="33">
        <v>0</v>
      </c>
      <c s="32">
        <f>ROUND(ROUND(H195,2)*ROUND(G195,2),2)</f>
      </c>
      <c r="O195">
        <f>(I195*21)/100</f>
      </c>
      <c t="s">
        <v>23</v>
      </c>
    </row>
    <row r="196" spans="1:5" ht="25.5">
      <c r="A196" s="34" t="s">
        <v>50</v>
      </c>
      <c r="E196" s="35" t="s">
        <v>301</v>
      </c>
    </row>
    <row r="197" spans="1:5" ht="12.75">
      <c r="A197" s="36" t="s">
        <v>52</v>
      </c>
      <c r="E197" s="37" t="s">
        <v>302</v>
      </c>
    </row>
    <row r="198" spans="1:5" ht="204">
      <c r="A198" t="s">
        <v>53</v>
      </c>
      <c r="E198" s="35" t="s">
        <v>297</v>
      </c>
    </row>
    <row r="199" spans="1:16" ht="12.75">
      <c r="A199" s="25" t="s">
        <v>45</v>
      </c>
      <c s="29" t="s">
        <v>303</v>
      </c>
      <c s="29" t="s">
        <v>304</v>
      </c>
      <c s="25" t="s">
        <v>47</v>
      </c>
      <c s="30" t="s">
        <v>305</v>
      </c>
      <c s="31" t="s">
        <v>88</v>
      </c>
      <c s="32">
        <v>53</v>
      </c>
      <c s="33">
        <v>0</v>
      </c>
      <c s="32">
        <f>ROUND(ROUND(H199,2)*ROUND(G199,2),2)</f>
      </c>
      <c r="O199">
        <f>(I199*21)/100</f>
      </c>
      <c t="s">
        <v>23</v>
      </c>
    </row>
    <row r="200" spans="1:5" ht="25.5">
      <c r="A200" s="34" t="s">
        <v>50</v>
      </c>
      <c r="E200" s="35" t="s">
        <v>306</v>
      </c>
    </row>
    <row r="201" spans="1:5" ht="12.75">
      <c r="A201" s="36" t="s">
        <v>52</v>
      </c>
      <c r="E201" s="37" t="s">
        <v>307</v>
      </c>
    </row>
    <row r="202" spans="1:5" ht="38.25">
      <c r="A202" t="s">
        <v>53</v>
      </c>
      <c r="E202" s="35" t="s">
        <v>308</v>
      </c>
    </row>
    <row r="203" spans="1:16" ht="12.75">
      <c r="A203" s="25" t="s">
        <v>45</v>
      </c>
      <c s="29" t="s">
        <v>309</v>
      </c>
      <c s="29" t="s">
        <v>310</v>
      </c>
      <c s="25" t="s">
        <v>254</v>
      </c>
      <c s="30" t="s">
        <v>311</v>
      </c>
      <c s="31" t="s">
        <v>108</v>
      </c>
      <c s="32">
        <v>15</v>
      </c>
      <c s="33">
        <v>0</v>
      </c>
      <c s="32">
        <f>ROUND(ROUND(H203,2)*ROUND(G203,2),2)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312</v>
      </c>
    </row>
    <row r="205" spans="1:5" ht="12.75">
      <c r="A205" s="36" t="s">
        <v>52</v>
      </c>
      <c r="E205" s="37" t="s">
        <v>47</v>
      </c>
    </row>
    <row r="206" spans="1:5" ht="38.25">
      <c r="A206" t="s">
        <v>53</v>
      </c>
      <c r="E206" s="35" t="s">
        <v>313</v>
      </c>
    </row>
    <row r="207" spans="1:16" ht="12.75">
      <c r="A207" s="25" t="s">
        <v>45</v>
      </c>
      <c s="29" t="s">
        <v>314</v>
      </c>
      <c s="29" t="s">
        <v>310</v>
      </c>
      <c s="25" t="s">
        <v>259</v>
      </c>
      <c s="30" t="s">
        <v>311</v>
      </c>
      <c s="31" t="s">
        <v>108</v>
      </c>
      <c s="32">
        <v>15</v>
      </c>
      <c s="33">
        <v>0</v>
      </c>
      <c s="32">
        <f>ROUND(ROUND(H207,2)*ROUND(G207,2),2)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315</v>
      </c>
    </row>
    <row r="209" spans="1:5" ht="12.75">
      <c r="A209" s="36" t="s">
        <v>52</v>
      </c>
      <c r="E209" s="37" t="s">
        <v>47</v>
      </c>
    </row>
    <row r="210" spans="1:5" ht="38.25">
      <c r="A210" t="s">
        <v>53</v>
      </c>
      <c r="E210" s="35" t="s">
        <v>313</v>
      </c>
    </row>
    <row r="211" spans="1:16" ht="12.75">
      <c r="A211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88</v>
      </c>
      <c s="32">
        <v>10</v>
      </c>
      <c s="33">
        <v>0</v>
      </c>
      <c s="32">
        <f>ROUND(ROUND(H211,2)*ROUND(G211,2),2)</f>
      </c>
      <c r="O211">
        <f>(I211*21)/100</f>
      </c>
      <c t="s">
        <v>23</v>
      </c>
    </row>
    <row r="212" spans="1:5" ht="63.75">
      <c r="A212" s="34" t="s">
        <v>50</v>
      </c>
      <c r="E212" s="35" t="s">
        <v>319</v>
      </c>
    </row>
    <row r="213" spans="1:5" ht="12.75">
      <c r="A213" s="36" t="s">
        <v>52</v>
      </c>
      <c r="E213" s="37" t="s">
        <v>320</v>
      </c>
    </row>
    <row r="214" spans="1:5" ht="51">
      <c r="A214" t="s">
        <v>53</v>
      </c>
      <c r="E214" s="35" t="s">
        <v>321</v>
      </c>
    </row>
    <row r="215" spans="1:16" ht="12.75">
      <c r="A215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88</v>
      </c>
      <c s="32">
        <v>125</v>
      </c>
      <c s="33">
        <v>0</v>
      </c>
      <c s="32">
        <f>ROUND(ROUND(H215,2)*ROUND(G215,2),2)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325</v>
      </c>
    </row>
    <row r="217" spans="1:5" ht="12.75">
      <c r="A217" s="36" t="s">
        <v>52</v>
      </c>
      <c r="E217" s="37" t="s">
        <v>326</v>
      </c>
    </row>
    <row r="218" spans="1:5" ht="51">
      <c r="A218" t="s">
        <v>53</v>
      </c>
      <c r="E218" s="35" t="s">
        <v>327</v>
      </c>
    </row>
    <row r="219" spans="1:18" ht="12.75" customHeight="1">
      <c r="A219" s="6" t="s">
        <v>43</v>
      </c>
      <c s="6"/>
      <c s="40" t="s">
        <v>105</v>
      </c>
      <c s="6"/>
      <c s="27" t="s">
        <v>328</v>
      </c>
      <c s="6"/>
      <c s="6"/>
      <c s="6"/>
      <c s="41">
        <f>0+Q219</f>
      </c>
      <c r="O219">
        <f>0+R219</f>
      </c>
      <c r="Q219">
        <f>0+I220+I224+I228+I232+I236</f>
      </c>
      <c>
        <f>0+O220+O224+O228+O232+O236</f>
      </c>
    </row>
    <row r="220" spans="1:16" ht="12.75">
      <c r="A220" s="25" t="s">
        <v>45</v>
      </c>
      <c s="29" t="s">
        <v>329</v>
      </c>
      <c s="29" t="s">
        <v>330</v>
      </c>
      <c s="25" t="s">
        <v>47</v>
      </c>
      <c s="30" t="s">
        <v>331</v>
      </c>
      <c s="31" t="s">
        <v>108</v>
      </c>
      <c s="32">
        <v>9</v>
      </c>
      <c s="33">
        <v>0</v>
      </c>
      <c s="32">
        <f>ROUND(ROUND(H220,2)*ROUND(G220,2),2)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332</v>
      </c>
    </row>
    <row r="222" spans="1:5" ht="12.75">
      <c r="A222" s="36" t="s">
        <v>52</v>
      </c>
      <c r="E222" s="37" t="s">
        <v>333</v>
      </c>
    </row>
    <row r="223" spans="1:5" ht="242.25">
      <c r="A223" t="s">
        <v>53</v>
      </c>
      <c r="E223" s="35" t="s">
        <v>334</v>
      </c>
    </row>
    <row r="224" spans="1:16" ht="12.75">
      <c r="A224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108</v>
      </c>
      <c s="32">
        <v>24</v>
      </c>
      <c s="33">
        <v>0</v>
      </c>
      <c s="32">
        <f>ROUND(ROUND(H224,2)*ROUND(G224,2),2)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338</v>
      </c>
    </row>
    <row r="226" spans="1:5" ht="12.75">
      <c r="A226" s="36" t="s">
        <v>52</v>
      </c>
      <c r="E226" s="37" t="s">
        <v>339</v>
      </c>
    </row>
    <row r="227" spans="1:5" ht="229.5">
      <c r="A227" t="s">
        <v>53</v>
      </c>
      <c r="E227" s="35" t="s">
        <v>340</v>
      </c>
    </row>
    <row r="228" spans="1:16" ht="12.75">
      <c r="A228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108</v>
      </c>
      <c s="32">
        <v>48</v>
      </c>
      <c s="33">
        <v>0</v>
      </c>
      <c s="32">
        <f>ROUND(ROUND(H228,2)*ROUND(G228,2),2)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344</v>
      </c>
    </row>
    <row r="230" spans="1:5" ht="12.75">
      <c r="A230" s="36" t="s">
        <v>52</v>
      </c>
      <c r="E230" s="37" t="s">
        <v>345</v>
      </c>
    </row>
    <row r="231" spans="1:5" ht="229.5">
      <c r="A231" t="s">
        <v>53</v>
      </c>
      <c r="E231" s="35" t="s">
        <v>346</v>
      </c>
    </row>
    <row r="232" spans="1:16" ht="12.75">
      <c r="A232" s="25" t="s">
        <v>45</v>
      </c>
      <c s="29" t="s">
        <v>347</v>
      </c>
      <c s="29" t="s">
        <v>348</v>
      </c>
      <c s="25" t="s">
        <v>47</v>
      </c>
      <c s="30" t="s">
        <v>349</v>
      </c>
      <c s="31" t="s">
        <v>350</v>
      </c>
      <c s="32">
        <v>3</v>
      </c>
      <c s="33">
        <v>0</v>
      </c>
      <c s="32">
        <f>ROUND(ROUND(H232,2)*ROUND(G232,2),2)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351</v>
      </c>
    </row>
    <row r="234" spans="1:5" ht="12.75">
      <c r="A234" s="36" t="s">
        <v>52</v>
      </c>
      <c r="E234" s="37" t="s">
        <v>47</v>
      </c>
    </row>
    <row r="235" spans="1:5" ht="25.5">
      <c r="A235" t="s">
        <v>53</v>
      </c>
      <c r="E235" s="35" t="s">
        <v>352</v>
      </c>
    </row>
    <row r="236" spans="1:16" ht="12.75">
      <c r="A236" s="25" t="s">
        <v>45</v>
      </c>
      <c s="29" t="s">
        <v>353</v>
      </c>
      <c s="29" t="s">
        <v>354</v>
      </c>
      <c s="25" t="s">
        <v>47</v>
      </c>
      <c s="30" t="s">
        <v>355</v>
      </c>
      <c s="31" t="s">
        <v>350</v>
      </c>
      <c s="32">
        <v>2</v>
      </c>
      <c s="33">
        <v>0</v>
      </c>
      <c s="32">
        <f>ROUND(ROUND(H236,2)*ROUND(G236,2),2)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356</v>
      </c>
    </row>
    <row r="238" spans="1:5" ht="12.75">
      <c r="A238" s="36" t="s">
        <v>52</v>
      </c>
      <c r="E238" s="37" t="s">
        <v>47</v>
      </c>
    </row>
    <row r="239" spans="1:5" ht="25.5">
      <c r="A239" t="s">
        <v>53</v>
      </c>
      <c r="E239" s="35" t="s">
        <v>352</v>
      </c>
    </row>
    <row r="240" spans="1:18" ht="12.75" customHeight="1">
      <c r="A240" s="6" t="s">
        <v>43</v>
      </c>
      <c s="6"/>
      <c s="40" t="s">
        <v>40</v>
      </c>
      <c s="6"/>
      <c s="27" t="s">
        <v>357</v>
      </c>
      <c s="6"/>
      <c s="6"/>
      <c s="6"/>
      <c s="41">
        <f>0+Q240</f>
      </c>
      <c r="O240">
        <f>0+R240</f>
      </c>
      <c r="Q240">
        <f>0+I241+I245+I249+I253+I257+I261+I265+I269+I273+I277+I281+I285+I289</f>
      </c>
      <c>
        <f>0+O241+O245+O249+O253+O257+O261+O265+O269+O273+O277+O281+O285+O289</f>
      </c>
    </row>
    <row r="241" spans="1:16" ht="12.75">
      <c r="A241" s="25" t="s">
        <v>45</v>
      </c>
      <c s="29" t="s">
        <v>358</v>
      </c>
      <c s="29" t="s">
        <v>359</v>
      </c>
      <c s="25" t="s">
        <v>47</v>
      </c>
      <c s="30" t="s">
        <v>360</v>
      </c>
      <c s="31" t="s">
        <v>108</v>
      </c>
      <c s="32">
        <v>25</v>
      </c>
      <c s="33">
        <v>0</v>
      </c>
      <c s="32">
        <f>ROUND(ROUND(H241,2)*ROUND(G241,2),2)</f>
      </c>
      <c r="O241">
        <f>(I241*21)/100</f>
      </c>
      <c t="s">
        <v>23</v>
      </c>
    </row>
    <row r="242" spans="1:5" ht="25.5">
      <c r="A242" s="34" t="s">
        <v>50</v>
      </c>
      <c r="E242" s="35" t="s">
        <v>361</v>
      </c>
    </row>
    <row r="243" spans="1:5" ht="12.75">
      <c r="A243" s="36" t="s">
        <v>52</v>
      </c>
      <c r="E243" s="37" t="s">
        <v>362</v>
      </c>
    </row>
    <row r="244" spans="1:5" ht="38.25">
      <c r="A244" t="s">
        <v>53</v>
      </c>
      <c r="E244" s="35" t="s">
        <v>363</v>
      </c>
    </row>
    <row r="245" spans="1:16" ht="12.75">
      <c r="A245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108</v>
      </c>
      <c s="32">
        <v>30</v>
      </c>
      <c s="33">
        <v>0</v>
      </c>
      <c s="32">
        <f>ROUND(ROUND(H245,2)*ROUND(G245,2),2)</f>
      </c>
      <c r="O245">
        <f>(I245*21)/100</f>
      </c>
      <c t="s">
        <v>23</v>
      </c>
    </row>
    <row r="246" spans="1:5" ht="25.5">
      <c r="A246" s="34" t="s">
        <v>50</v>
      </c>
      <c r="E246" s="35" t="s">
        <v>367</v>
      </c>
    </row>
    <row r="247" spans="1:5" ht="12.75">
      <c r="A247" s="36" t="s">
        <v>52</v>
      </c>
      <c r="E247" s="37" t="s">
        <v>368</v>
      </c>
    </row>
    <row r="248" spans="1:5" ht="25.5">
      <c r="A248" t="s">
        <v>53</v>
      </c>
      <c r="E248" s="35" t="s">
        <v>369</v>
      </c>
    </row>
    <row r="249" spans="1:16" ht="12.75">
      <c r="A249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108</v>
      </c>
      <c s="32">
        <v>31</v>
      </c>
      <c s="33">
        <v>0</v>
      </c>
      <c s="32">
        <f>ROUND(ROUND(H249,2)*ROUND(G249,2),2)</f>
      </c>
      <c r="O249">
        <f>(I249*21)/100</f>
      </c>
      <c t="s">
        <v>23</v>
      </c>
    </row>
    <row r="250" spans="1:5" ht="63.75">
      <c r="A250" s="34" t="s">
        <v>50</v>
      </c>
      <c r="E250" s="35" t="s">
        <v>373</v>
      </c>
    </row>
    <row r="251" spans="1:5" ht="12.75">
      <c r="A251" s="36" t="s">
        <v>52</v>
      </c>
      <c r="E251" s="37" t="s">
        <v>374</v>
      </c>
    </row>
    <row r="252" spans="1:5" ht="25.5">
      <c r="A252" t="s">
        <v>53</v>
      </c>
      <c r="E252" s="35" t="s">
        <v>369</v>
      </c>
    </row>
    <row r="253" spans="1:16" ht="12.75">
      <c r="A253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108</v>
      </c>
      <c s="32">
        <v>67</v>
      </c>
      <c s="33">
        <v>0</v>
      </c>
      <c s="32">
        <f>ROUND(ROUND(H253,2)*ROUND(G253,2),2)</f>
      </c>
      <c r="O253">
        <f>(I253*21)/100</f>
      </c>
      <c t="s">
        <v>23</v>
      </c>
    </row>
    <row r="254" spans="1:5" ht="12.75">
      <c r="A254" s="34" t="s">
        <v>50</v>
      </c>
      <c r="E254" s="35" t="s">
        <v>47</v>
      </c>
    </row>
    <row r="255" spans="1:5" ht="12.75">
      <c r="A255" s="36" t="s">
        <v>52</v>
      </c>
      <c r="E255" s="37" t="s">
        <v>378</v>
      </c>
    </row>
    <row r="256" spans="1:5" ht="25.5">
      <c r="A256" t="s">
        <v>53</v>
      </c>
      <c r="E256" s="35" t="s">
        <v>379</v>
      </c>
    </row>
    <row r="257" spans="1:16" ht="25.5">
      <c r="A257" s="25" t="s">
        <v>45</v>
      </c>
      <c s="29" t="s">
        <v>380</v>
      </c>
      <c s="29" t="s">
        <v>381</v>
      </c>
      <c s="25" t="s">
        <v>47</v>
      </c>
      <c s="30" t="s">
        <v>382</v>
      </c>
      <c s="31" t="s">
        <v>108</v>
      </c>
      <c s="32">
        <v>20.5</v>
      </c>
      <c s="33">
        <v>0</v>
      </c>
      <c s="32">
        <f>ROUND(ROUND(H257,2)*ROUND(G257,2),2)</f>
      </c>
      <c r="O257">
        <f>(I257*21)/100</f>
      </c>
      <c t="s">
        <v>23</v>
      </c>
    </row>
    <row r="258" spans="1:5" ht="38.25">
      <c r="A258" s="34" t="s">
        <v>50</v>
      </c>
      <c r="E258" s="35" t="s">
        <v>383</v>
      </c>
    </row>
    <row r="259" spans="1:5" ht="12.75">
      <c r="A259" s="36" t="s">
        <v>52</v>
      </c>
      <c r="E259" s="37" t="s">
        <v>384</v>
      </c>
    </row>
    <row r="260" spans="1:5" ht="25.5">
      <c r="A260" t="s">
        <v>53</v>
      </c>
      <c r="E260" s="35" t="s">
        <v>385</v>
      </c>
    </row>
    <row r="261" spans="1:16" ht="12.75">
      <c r="A261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77</v>
      </c>
      <c s="32">
        <v>0.5</v>
      </c>
      <c s="33">
        <v>0</v>
      </c>
      <c s="32">
        <f>ROUND(ROUND(H261,2)*ROUND(G261,2),2)</f>
      </c>
      <c r="O261">
        <f>(I261*21)/100</f>
      </c>
      <c t="s">
        <v>23</v>
      </c>
    </row>
    <row r="262" spans="1:5" ht="12.75">
      <c r="A262" s="34" t="s">
        <v>50</v>
      </c>
      <c r="E262" s="35" t="s">
        <v>389</v>
      </c>
    </row>
    <row r="263" spans="1:5" ht="12.75">
      <c r="A263" s="36" t="s">
        <v>52</v>
      </c>
      <c r="E263" s="37" t="s">
        <v>47</v>
      </c>
    </row>
    <row r="264" spans="1:5" ht="409.5">
      <c r="A264" t="s">
        <v>53</v>
      </c>
      <c r="E264" s="35" t="s">
        <v>390</v>
      </c>
    </row>
    <row r="265" spans="1:16" ht="12.75">
      <c r="A265" s="25" t="s">
        <v>45</v>
      </c>
      <c s="29" t="s">
        <v>391</v>
      </c>
      <c s="29" t="s">
        <v>392</v>
      </c>
      <c s="25" t="s">
        <v>47</v>
      </c>
      <c s="30" t="s">
        <v>393</v>
      </c>
      <c s="31" t="s">
        <v>88</v>
      </c>
      <c s="32">
        <v>100</v>
      </c>
      <c s="33">
        <v>0</v>
      </c>
      <c s="32">
        <f>ROUND(ROUND(H265,2)*ROUND(G265,2),2)</f>
      </c>
      <c r="O265">
        <f>(I265*21)/100</f>
      </c>
      <c t="s">
        <v>23</v>
      </c>
    </row>
    <row r="266" spans="1:5" ht="12.75">
      <c r="A266" s="34" t="s">
        <v>50</v>
      </c>
      <c r="E266" s="35" t="s">
        <v>47</v>
      </c>
    </row>
    <row r="267" spans="1:5" ht="12.75">
      <c r="A267" s="36" t="s">
        <v>52</v>
      </c>
      <c r="E267" s="37" t="s">
        <v>394</v>
      </c>
    </row>
    <row r="268" spans="1:5" ht="25.5">
      <c r="A268" t="s">
        <v>53</v>
      </c>
      <c r="E268" s="35" t="s">
        <v>395</v>
      </c>
    </row>
    <row r="269" spans="1:16" ht="12.75">
      <c r="A269" s="25" t="s">
        <v>45</v>
      </c>
      <c s="29" t="s">
        <v>396</v>
      </c>
      <c s="29" t="s">
        <v>397</v>
      </c>
      <c s="25" t="s">
        <v>254</v>
      </c>
      <c s="30" t="s">
        <v>398</v>
      </c>
      <c s="31" t="s">
        <v>77</v>
      </c>
      <c s="32">
        <v>25</v>
      </c>
      <c s="33">
        <v>0</v>
      </c>
      <c s="32">
        <f>ROUND(ROUND(H269,2)*ROUND(G269,2),2)</f>
      </c>
      <c r="O269">
        <f>(I269*21)/100</f>
      </c>
      <c t="s">
        <v>23</v>
      </c>
    </row>
    <row r="270" spans="1:5" ht="12.75">
      <c r="A270" s="34" t="s">
        <v>50</v>
      </c>
      <c r="E270" s="35" t="s">
        <v>399</v>
      </c>
    </row>
    <row r="271" spans="1:5" ht="12.75">
      <c r="A271" s="36" t="s">
        <v>52</v>
      </c>
      <c r="E271" s="37" t="s">
        <v>47</v>
      </c>
    </row>
    <row r="272" spans="1:5" ht="102">
      <c r="A272" t="s">
        <v>53</v>
      </c>
      <c r="E272" s="35" t="s">
        <v>400</v>
      </c>
    </row>
    <row r="273" spans="1:16" ht="12.75">
      <c r="A273" s="25" t="s">
        <v>45</v>
      </c>
      <c s="29" t="s">
        <v>401</v>
      </c>
      <c s="29" t="s">
        <v>397</v>
      </c>
      <c s="25" t="s">
        <v>259</v>
      </c>
      <c s="30" t="s">
        <v>398</v>
      </c>
      <c s="31" t="s">
        <v>77</v>
      </c>
      <c s="32">
        <v>44</v>
      </c>
      <c s="33">
        <v>0</v>
      </c>
      <c s="32">
        <f>ROUND(ROUND(H273,2)*ROUND(G273,2),2)</f>
      </c>
      <c r="O273">
        <f>(I273*21)/100</f>
      </c>
      <c t="s">
        <v>23</v>
      </c>
    </row>
    <row r="274" spans="1:5" ht="38.25">
      <c r="A274" s="34" t="s">
        <v>50</v>
      </c>
      <c r="E274" s="35" t="s">
        <v>402</v>
      </c>
    </row>
    <row r="275" spans="1:5" ht="12.75">
      <c r="A275" s="36" t="s">
        <v>52</v>
      </c>
      <c r="E275" s="37" t="s">
        <v>403</v>
      </c>
    </row>
    <row r="276" spans="1:5" ht="102">
      <c r="A276" t="s">
        <v>53</v>
      </c>
      <c r="E276" s="35" t="s">
        <v>400</v>
      </c>
    </row>
    <row r="277" spans="1:16" ht="12.75">
      <c r="A277" s="25" t="s">
        <v>45</v>
      </c>
      <c s="29" t="s">
        <v>404</v>
      </c>
      <c s="29" t="s">
        <v>397</v>
      </c>
      <c s="25" t="s">
        <v>405</v>
      </c>
      <c s="30" t="s">
        <v>398</v>
      </c>
      <c s="31" t="s">
        <v>77</v>
      </c>
      <c s="32">
        <v>19</v>
      </c>
      <c s="33">
        <v>0</v>
      </c>
      <c s="32">
        <f>ROUND(ROUND(H277,2)*ROUND(G277,2),2)</f>
      </c>
      <c r="O277">
        <f>(I277*21)/100</f>
      </c>
      <c t="s">
        <v>23</v>
      </c>
    </row>
    <row r="278" spans="1:5" ht="25.5">
      <c r="A278" s="34" t="s">
        <v>50</v>
      </c>
      <c r="E278" s="35" t="s">
        <v>406</v>
      </c>
    </row>
    <row r="279" spans="1:5" ht="25.5">
      <c r="A279" s="36" t="s">
        <v>52</v>
      </c>
      <c r="E279" s="37" t="s">
        <v>407</v>
      </c>
    </row>
    <row r="280" spans="1:5" ht="102">
      <c r="A280" t="s">
        <v>53</v>
      </c>
      <c r="E280" s="35" t="s">
        <v>400</v>
      </c>
    </row>
    <row r="281" spans="1:16" ht="12.75">
      <c r="A281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108</v>
      </c>
      <c s="32">
        <v>40</v>
      </c>
      <c s="33">
        <v>0</v>
      </c>
      <c s="32">
        <f>ROUND(ROUND(H281,2)*ROUND(G281,2),2)</f>
      </c>
      <c r="O281">
        <f>(I281*21)/100</f>
      </c>
      <c t="s">
        <v>23</v>
      </c>
    </row>
    <row r="282" spans="1:5" ht="25.5">
      <c r="A282" s="34" t="s">
        <v>50</v>
      </c>
      <c r="E282" s="35" t="s">
        <v>411</v>
      </c>
    </row>
    <row r="283" spans="1:5" ht="12.75">
      <c r="A283" s="36" t="s">
        <v>52</v>
      </c>
      <c r="E283" s="37" t="s">
        <v>412</v>
      </c>
    </row>
    <row r="284" spans="1:5" ht="76.5">
      <c r="A284" t="s">
        <v>53</v>
      </c>
      <c r="E284" s="35" t="s">
        <v>413</v>
      </c>
    </row>
    <row r="285" spans="1:16" ht="12.75">
      <c r="A285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77</v>
      </c>
      <c s="32">
        <v>0.5</v>
      </c>
      <c s="33">
        <v>0</v>
      </c>
      <c s="32">
        <f>ROUND(ROUND(H285,2)*ROUND(G285,2),2)</f>
      </c>
      <c r="O285">
        <f>(I285*21)/100</f>
      </c>
      <c t="s">
        <v>23</v>
      </c>
    </row>
    <row r="286" spans="1:5" ht="12.75">
      <c r="A286" s="34" t="s">
        <v>50</v>
      </c>
      <c r="E286" s="35" t="s">
        <v>417</v>
      </c>
    </row>
    <row r="287" spans="1:5" ht="12.75">
      <c r="A287" s="36" t="s">
        <v>52</v>
      </c>
      <c r="E287" s="37" t="s">
        <v>47</v>
      </c>
    </row>
    <row r="288" spans="1:5" ht="76.5">
      <c r="A288" t="s">
        <v>53</v>
      </c>
      <c r="E288" s="35" t="s">
        <v>418</v>
      </c>
    </row>
    <row r="289" spans="1:16" ht="12.75">
      <c r="A289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88</v>
      </c>
      <c s="32">
        <v>118</v>
      </c>
      <c s="33">
        <v>0</v>
      </c>
      <c s="32">
        <f>ROUND(ROUND(H289,2)*ROUND(G289,2),2)</f>
      </c>
      <c r="O289">
        <f>(I289*21)/100</f>
      </c>
      <c t="s">
        <v>23</v>
      </c>
    </row>
    <row r="290" spans="1:5" ht="25.5">
      <c r="A290" s="34" t="s">
        <v>50</v>
      </c>
      <c r="E290" s="35" t="s">
        <v>422</v>
      </c>
    </row>
    <row r="291" spans="1:5" ht="12.75">
      <c r="A291" s="36" t="s">
        <v>52</v>
      </c>
      <c r="E291" s="37" t="s">
        <v>423</v>
      </c>
    </row>
    <row r="292" spans="1:5" ht="76.5">
      <c r="A292" t="s">
        <v>53</v>
      </c>
      <c r="E292" s="35" t="s">
        <v>418</v>
      </c>
    </row>
  </sheetData>
  <sheetProtection password="EF60" sheet="1" objects="1" scenarios="1"/>
  <mergeCells count="11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23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23</v>
      </c>
      <c s="38">
        <f>0+I8+I13</f>
      </c>
      <c r="O3" t="s">
        <v>20</v>
      </c>
      <c t="s">
        <v>23</v>
      </c>
    </row>
    <row r="4" spans="1:16" ht="15" customHeight="1">
      <c r="A4" t="s">
        <v>17</v>
      </c>
      <c s="16" t="s">
        <v>18</v>
      </c>
      <c s="17" t="s">
        <v>23</v>
      </c>
      <c s="6"/>
      <c s="18" t="s">
        <v>424</v>
      </c>
      <c s="16"/>
      <c s="16"/>
      <c s="19"/>
      <c s="19"/>
      <c r="O4" t="s">
        <v>21</v>
      </c>
      <c t="s">
        <v>23</v>
      </c>
    </row>
    <row r="5" spans="1:16" ht="12.75" customHeight="1">
      <c r="A5" s="15" t="s">
        <v>26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22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28</v>
      </c>
      <c s="15" t="s">
        <v>23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28</v>
      </c>
      <c s="29" t="s">
        <v>425</v>
      </c>
      <c s="25" t="s">
        <v>47</v>
      </c>
      <c s="30" t="s">
        <v>426</v>
      </c>
      <c s="31" t="s">
        <v>49</v>
      </c>
      <c s="32">
        <v>1</v>
      </c>
      <c s="33">
        <v>0</v>
      </c>
      <c s="32">
        <f>ROUND(ROUND(H9,2)*ROUND(G9,2),2)</f>
      </c>
      <c r="O9">
        <f>(I9*21)/100</f>
      </c>
      <c t="s">
        <v>23</v>
      </c>
    </row>
    <row r="10" spans="1:5" ht="25.5">
      <c r="A10" s="34" t="s">
        <v>50</v>
      </c>
      <c r="E10" s="35" t="s">
        <v>427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58</v>
      </c>
    </row>
    <row r="13" spans="1:18" ht="12.75" customHeight="1">
      <c r="A13" s="6" t="s">
        <v>43</v>
      </c>
      <c s="6"/>
      <c s="40" t="s">
        <v>40</v>
      </c>
      <c s="6"/>
      <c s="27" t="s">
        <v>357</v>
      </c>
      <c s="6"/>
      <c s="6"/>
      <c s="6"/>
      <c s="41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25" t="s">
        <v>45</v>
      </c>
      <c s="29" t="s">
        <v>23</v>
      </c>
      <c s="29" t="s">
        <v>428</v>
      </c>
      <c s="25" t="s">
        <v>47</v>
      </c>
      <c s="30" t="s">
        <v>429</v>
      </c>
      <c s="31" t="s">
        <v>350</v>
      </c>
      <c s="32">
        <v>26</v>
      </c>
      <c s="33">
        <v>0</v>
      </c>
      <c s="32">
        <f>ROUND(ROUND(H14,2)*ROUND(G14,2),2)</f>
      </c>
      <c r="O14">
        <f>(I14*21)/100</f>
      </c>
      <c t="s">
        <v>23</v>
      </c>
    </row>
    <row r="15" spans="1:5" ht="12.75">
      <c r="A15" s="34" t="s">
        <v>50</v>
      </c>
      <c r="E15" s="35" t="s">
        <v>430</v>
      </c>
    </row>
    <row r="16" spans="1:5" ht="12.75">
      <c r="A16" s="36" t="s">
        <v>52</v>
      </c>
      <c r="E16" s="37" t="s">
        <v>47</v>
      </c>
    </row>
    <row r="17" spans="1:5" ht="25.5">
      <c r="A17" t="s">
        <v>53</v>
      </c>
      <c r="E17" s="35" t="s">
        <v>431</v>
      </c>
    </row>
    <row r="18" spans="1:16" ht="12.75">
      <c r="A18" s="25" t="s">
        <v>45</v>
      </c>
      <c s="29" t="s">
        <v>31</v>
      </c>
      <c s="29" t="s">
        <v>432</v>
      </c>
      <c s="25" t="s">
        <v>254</v>
      </c>
      <c s="30" t="s">
        <v>433</v>
      </c>
      <c s="31" t="s">
        <v>350</v>
      </c>
      <c s="32">
        <v>26</v>
      </c>
      <c s="33">
        <v>0</v>
      </c>
      <c s="32">
        <f>ROUND(ROUND(H18,2)*ROUND(G18,2),2)</f>
      </c>
      <c r="O18">
        <f>(I18*21)/100</f>
      </c>
      <c t="s">
        <v>23</v>
      </c>
    </row>
    <row r="19" spans="1:5" ht="12.75">
      <c r="A19" s="34" t="s">
        <v>50</v>
      </c>
      <c r="E19" s="35" t="s">
        <v>430</v>
      </c>
    </row>
    <row r="20" spans="1:5" ht="12.75">
      <c r="A20" s="36" t="s">
        <v>52</v>
      </c>
      <c r="E20" s="37" t="s">
        <v>47</v>
      </c>
    </row>
    <row r="21" spans="1:5" ht="25.5">
      <c r="A21" t="s">
        <v>53</v>
      </c>
      <c r="E21" s="35" t="s">
        <v>434</v>
      </c>
    </row>
    <row r="22" spans="1:16" ht="12.75">
      <c r="A22" s="25" t="s">
        <v>45</v>
      </c>
      <c s="29" t="s">
        <v>33</v>
      </c>
      <c s="29" t="s">
        <v>432</v>
      </c>
      <c s="25" t="s">
        <v>259</v>
      </c>
      <c s="30" t="s">
        <v>433</v>
      </c>
      <c s="31" t="s">
        <v>350</v>
      </c>
      <c s="32">
        <v>1</v>
      </c>
      <c s="33">
        <v>0</v>
      </c>
      <c s="32">
        <f>ROUND(ROUND(H22,2)*ROUND(G22,2),2)</f>
      </c>
      <c r="O22">
        <f>(I22*21)/100</f>
      </c>
      <c t="s">
        <v>23</v>
      </c>
    </row>
    <row r="23" spans="1:5" ht="12.75">
      <c r="A23" s="34" t="s">
        <v>50</v>
      </c>
      <c r="E23" s="35" t="s">
        <v>435</v>
      </c>
    </row>
    <row r="24" spans="1:5" ht="12.75">
      <c r="A24" s="36" t="s">
        <v>52</v>
      </c>
      <c r="E24" s="37" t="s">
        <v>47</v>
      </c>
    </row>
    <row r="25" spans="1:5" ht="25.5">
      <c r="A25" t="s">
        <v>53</v>
      </c>
      <c r="E25" s="35" t="s">
        <v>434</v>
      </c>
    </row>
    <row r="26" spans="1:16" ht="12.75">
      <c r="A26" s="25" t="s">
        <v>45</v>
      </c>
      <c s="29" t="s">
        <v>35</v>
      </c>
      <c s="29" t="s">
        <v>436</v>
      </c>
      <c s="25" t="s">
        <v>47</v>
      </c>
      <c s="30" t="s">
        <v>437</v>
      </c>
      <c s="31" t="s">
        <v>350</v>
      </c>
      <c s="32">
        <v>5</v>
      </c>
      <c s="33">
        <v>0</v>
      </c>
      <c s="32">
        <f>ROUND(ROUND(H26,2)*ROUND(G26,2),2)</f>
      </c>
      <c r="O26">
        <f>(I26*21)/100</f>
      </c>
      <c t="s">
        <v>23</v>
      </c>
    </row>
    <row r="27" spans="1:5" ht="12.75">
      <c r="A27" s="34" t="s">
        <v>50</v>
      </c>
      <c r="E27" s="35" t="s">
        <v>430</v>
      </c>
    </row>
    <row r="28" spans="1:5" ht="12.75">
      <c r="A28" s="36" t="s">
        <v>52</v>
      </c>
      <c r="E28" s="37" t="s">
        <v>47</v>
      </c>
    </row>
    <row r="29" spans="1:5" ht="25.5">
      <c r="A29" t="s">
        <v>53</v>
      </c>
      <c r="E29" s="35" t="s">
        <v>431</v>
      </c>
    </row>
    <row r="30" spans="1:16" ht="12.75">
      <c r="A30" s="25" t="s">
        <v>45</v>
      </c>
      <c s="29" t="s">
        <v>37</v>
      </c>
      <c s="29" t="s">
        <v>438</v>
      </c>
      <c s="25" t="s">
        <v>47</v>
      </c>
      <c s="30" t="s">
        <v>439</v>
      </c>
      <c s="31" t="s">
        <v>350</v>
      </c>
      <c s="32">
        <v>5</v>
      </c>
      <c s="33">
        <v>0</v>
      </c>
      <c s="32">
        <f>ROUND(ROUND(H30,2)*ROUND(G30,2),2)</f>
      </c>
      <c r="O30">
        <f>(I30*21)/100</f>
      </c>
      <c t="s">
        <v>23</v>
      </c>
    </row>
    <row r="31" spans="1:5" ht="12.75">
      <c r="A31" s="34" t="s">
        <v>50</v>
      </c>
      <c r="E31" s="35" t="s">
        <v>430</v>
      </c>
    </row>
    <row r="32" spans="1:5" ht="12.75">
      <c r="A32" s="36" t="s">
        <v>52</v>
      </c>
      <c r="E32" s="37" t="s">
        <v>47</v>
      </c>
    </row>
    <row r="33" spans="1:5" ht="25.5">
      <c r="A33" t="s">
        <v>53</v>
      </c>
      <c r="E33" s="35" t="s">
        <v>434</v>
      </c>
    </row>
    <row r="34" spans="1:16" ht="12.75">
      <c r="A34" s="25" t="s">
        <v>45</v>
      </c>
      <c s="29" t="s">
        <v>100</v>
      </c>
      <c s="29" t="s">
        <v>440</v>
      </c>
      <c s="25" t="s">
        <v>47</v>
      </c>
      <c s="30" t="s">
        <v>441</v>
      </c>
      <c s="31" t="s">
        <v>350</v>
      </c>
      <c s="32">
        <v>2</v>
      </c>
      <c s="33">
        <v>0</v>
      </c>
      <c s="32">
        <f>ROUND(ROUND(H34,2)*ROUND(G34,2),2)</f>
      </c>
      <c r="O34">
        <f>(I34*21)/100</f>
      </c>
      <c t="s">
        <v>23</v>
      </c>
    </row>
    <row r="35" spans="1:5" ht="12.75">
      <c r="A35" s="34" t="s">
        <v>50</v>
      </c>
      <c r="E35" s="35" t="s">
        <v>442</v>
      </c>
    </row>
    <row r="36" spans="1:5" ht="12.75">
      <c r="A36" s="36" t="s">
        <v>52</v>
      </c>
      <c r="E36" s="37" t="s">
        <v>47</v>
      </c>
    </row>
    <row r="37" spans="1:5" ht="63.75">
      <c r="A37" t="s">
        <v>53</v>
      </c>
      <c r="E37" s="35" t="s">
        <v>443</v>
      </c>
    </row>
    <row r="38" spans="1:16" ht="12.75">
      <c r="A38" s="25" t="s">
        <v>45</v>
      </c>
      <c s="29" t="s">
        <v>105</v>
      </c>
      <c s="29" t="s">
        <v>444</v>
      </c>
      <c s="25" t="s">
        <v>47</v>
      </c>
      <c s="30" t="s">
        <v>445</v>
      </c>
      <c s="31" t="s">
        <v>350</v>
      </c>
      <c s="32">
        <v>2</v>
      </c>
      <c s="33">
        <v>0</v>
      </c>
      <c s="32">
        <f>ROUND(ROUND(H38,2)*ROUND(G38,2),2)</f>
      </c>
      <c r="O38">
        <f>(I38*21)/100</f>
      </c>
      <c t="s">
        <v>23</v>
      </c>
    </row>
    <row r="39" spans="1:5" ht="12.75">
      <c r="A39" s="34" t="s">
        <v>50</v>
      </c>
      <c r="E39" s="35" t="s">
        <v>442</v>
      </c>
    </row>
    <row r="40" spans="1:5" ht="12.75">
      <c r="A40" s="36" t="s">
        <v>52</v>
      </c>
      <c r="E40" s="37" t="s">
        <v>47</v>
      </c>
    </row>
    <row r="41" spans="1:5" ht="25.5">
      <c r="A41" t="s">
        <v>53</v>
      </c>
      <c r="E41" s="35" t="s">
        <v>446</v>
      </c>
    </row>
    <row r="42" spans="1:16" ht="12.75">
      <c r="A42" s="25" t="s">
        <v>45</v>
      </c>
      <c s="29" t="s">
        <v>40</v>
      </c>
      <c s="29" t="s">
        <v>447</v>
      </c>
      <c s="25" t="s">
        <v>47</v>
      </c>
      <c s="30" t="s">
        <v>448</v>
      </c>
      <c s="31" t="s">
        <v>350</v>
      </c>
      <c s="32">
        <v>2</v>
      </c>
      <c s="33">
        <v>0</v>
      </c>
      <c s="32">
        <f>ROUND(ROUND(H42,2)*ROUND(G42,2),2)</f>
      </c>
      <c r="O42">
        <f>(I42*21)/100</f>
      </c>
      <c t="s">
        <v>23</v>
      </c>
    </row>
    <row r="43" spans="1:5" ht="12.75">
      <c r="A43" s="34" t="s">
        <v>50</v>
      </c>
      <c r="E43" s="35" t="s">
        <v>430</v>
      </c>
    </row>
    <row r="44" spans="1:5" ht="12.75">
      <c r="A44" s="36" t="s">
        <v>52</v>
      </c>
      <c r="E44" s="37" t="s">
        <v>47</v>
      </c>
    </row>
    <row r="45" spans="1:5" ht="51">
      <c r="A45" t="s">
        <v>53</v>
      </c>
      <c r="E45" s="35" t="s">
        <v>449</v>
      </c>
    </row>
    <row r="46" spans="1:16" ht="12.75">
      <c r="A46" s="25" t="s">
        <v>45</v>
      </c>
      <c s="29" t="s">
        <v>42</v>
      </c>
      <c s="29" t="s">
        <v>450</v>
      </c>
      <c s="25" t="s">
        <v>47</v>
      </c>
      <c s="30" t="s">
        <v>451</v>
      </c>
      <c s="31" t="s">
        <v>350</v>
      </c>
      <c s="32">
        <v>2</v>
      </c>
      <c s="33">
        <v>0</v>
      </c>
      <c s="32">
        <f>ROUND(ROUND(H46,2)*ROUND(G46,2),2)</f>
      </c>
      <c r="O46">
        <f>(I46*21)/100</f>
      </c>
      <c t="s">
        <v>23</v>
      </c>
    </row>
    <row r="47" spans="1:5" ht="12.75">
      <c r="A47" s="34" t="s">
        <v>50</v>
      </c>
      <c r="E47" s="35" t="s">
        <v>430</v>
      </c>
    </row>
    <row r="48" spans="1:5" ht="12.75">
      <c r="A48" s="36" t="s">
        <v>52</v>
      </c>
      <c r="E48" s="37" t="s">
        <v>47</v>
      </c>
    </row>
    <row r="49" spans="1:5" ht="25.5">
      <c r="A49" t="s">
        <v>53</v>
      </c>
      <c r="E49" s="35" t="s">
        <v>446</v>
      </c>
    </row>
  </sheetData>
  <sheetProtection password="EF60" sheet="1" objects="1" scenarios="1"/>
  <mergeCells count="11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